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iESGo2024\planilha\"/>
    </mc:Choice>
  </mc:AlternateContent>
  <xr:revisionPtr revIDLastSave="0" documentId="13_ncr:1_{08D73FBA-B682-4B93-86E9-6A05A426A5D8}" xr6:coauthVersionLast="47" xr6:coauthVersionMax="47" xr10:uidLastSave="{00000000-0000-0000-0000-000000000000}"/>
  <bookViews>
    <workbookView xWindow="-110" yWindow="-110" windowWidth="38620" windowHeight="21820" xr2:uid="{00000000-000D-0000-FFFF-FFFF00000000}"/>
  </bookViews>
  <sheets>
    <sheet name="Simulação iESGo2024" sheetId="1" r:id="rId1"/>
    <sheet name="Resultados" sheetId="2" r:id="rId2"/>
  </sheets>
  <definedNames>
    <definedName name="v_1110">Resultados!$A$5:$A$5</definedName>
    <definedName name="v_1111">'Simulação iESGo2024'!$D$14:$D$14</definedName>
    <definedName name="v_1111A">'Simulação iESGo2024'!$D$15:$D$15</definedName>
    <definedName name="v_1111B">'Simulação iESGo2024'!$D$16:$D$16</definedName>
    <definedName name="v_1111C">'Simulação iESGo2024'!$D$17:$D$17</definedName>
    <definedName name="v_1111D">'Simulação iESGo2024'!$D$18:$D$18</definedName>
    <definedName name="v_1111E">'Simulação iESGo2024'!$D$19:$D$19</definedName>
    <definedName name="v_1112">'Simulação iESGo2024'!$D$20:$D$20</definedName>
    <definedName name="v_1112A">'Simulação iESGo2024'!$D$21:$D$21</definedName>
    <definedName name="v_1112B">'Simulação iESGo2024'!$D$22:$D$22</definedName>
    <definedName name="v_1112C">'Simulação iESGo2024'!$D$23:$D$23</definedName>
    <definedName name="v_1120">Resultados!$A$6:$A$6</definedName>
    <definedName name="v_1121">'Simulação iESGo2024'!$D$25:$D$25</definedName>
    <definedName name="v_1121A">'Simulação iESGo2024'!$D$26:$D$26</definedName>
    <definedName name="v_1121B">'Simulação iESGo2024'!$D$27:$D$27</definedName>
    <definedName name="v_1121C">'Simulação iESGo2024'!$D$28:$D$28</definedName>
    <definedName name="v_1121D">'Simulação iESGo2024'!$D$29:$D$29</definedName>
    <definedName name="v_1122">'Simulação iESGo2024'!$D$30:$D$30</definedName>
    <definedName name="v_1122A">'Simulação iESGo2024'!$D$31:$D$31</definedName>
    <definedName name="v_1122B">'Simulação iESGo2024'!$D$32:$D$32</definedName>
    <definedName name="v_1122C">'Simulação iESGo2024'!$D$33:$D$33</definedName>
    <definedName name="v_1122D">'Simulação iESGo2024'!$D$34:$D$34</definedName>
    <definedName name="v_1122E">'Simulação iESGo2024'!$D$35:$D$35</definedName>
    <definedName name="v_1122F">'Simulação iESGo2024'!$D$36:$D$36</definedName>
    <definedName name="v_1123">'Simulação iESGo2024'!$D$37:$D$37</definedName>
    <definedName name="v_1123A">'Simulação iESGo2024'!$D$38:$D$38</definedName>
    <definedName name="v_1123B">'Simulação iESGo2024'!$D$39:$D$39</definedName>
    <definedName name="v_1123C">'Simulação iESGo2024'!$D$40:$D$40</definedName>
    <definedName name="v_1123D">'Simulação iESGo2024'!$D$41:$D$41</definedName>
    <definedName name="v_1130">Resultados!$A$7:$A$7</definedName>
    <definedName name="v_1131">'Simulação iESGo2024'!$D$43:$D$43</definedName>
    <definedName name="v_1131A">'Simulação iESGo2024'!$D$44:$D$44</definedName>
    <definedName name="v_1131B">'Simulação iESGo2024'!$D$45:$D$45</definedName>
    <definedName name="v_1131C">'Simulação iESGo2024'!$D$46:$D$46</definedName>
    <definedName name="v_1131D">'Simulação iESGo2024'!$D$47:$D$47</definedName>
    <definedName name="v_1131E">'Simulação iESGo2024'!$D$48:$D$48</definedName>
    <definedName name="v_1132">'Simulação iESGo2024'!$D$49:$D$49</definedName>
    <definedName name="v_1132A">'Simulação iESGo2024'!$D$50:$D$50</definedName>
    <definedName name="v_1132B">'Simulação iESGo2024'!$D$51:$D$51</definedName>
    <definedName name="v_1132C">'Simulação iESGo2024'!$D$52:$D$52</definedName>
    <definedName name="v_1133">'Simulação iESGo2024'!$D$53:$D$53</definedName>
    <definedName name="v_1133A">'Simulação iESGo2024'!$D$54:$D$54</definedName>
    <definedName name="v_1133B">'Simulação iESGo2024'!$D$55:$D$55</definedName>
    <definedName name="v_2110">Resultados!$A$8:$A$8</definedName>
    <definedName name="v_2111">'Simulação iESGo2024'!$D$58:$D$58</definedName>
    <definedName name="v_2111A">'Simulação iESGo2024'!$D$59:$D$59</definedName>
    <definedName name="v_2111B">'Simulação iESGo2024'!$D$60:$D$60</definedName>
    <definedName name="v_2111C">'Simulação iESGo2024'!$D$61:$D$61</definedName>
    <definedName name="v_2111D">'Simulação iESGo2024'!$D$62:$D$62</definedName>
    <definedName name="v_2111E">'Simulação iESGo2024'!$D$63:$D$63</definedName>
    <definedName name="v_2112">'Simulação iESGo2024'!$D$64:$D$64</definedName>
    <definedName name="v_2112A">'Simulação iESGo2024'!$D$65:$D$65</definedName>
    <definedName name="v_2112B">'Simulação iESGo2024'!$D$66:$D$66</definedName>
    <definedName name="v_2112C">'Simulação iESGo2024'!$D$67:$D$67</definedName>
    <definedName name="v_2112D">'Simulação iESGo2024'!$D$68:$D$68</definedName>
    <definedName name="v_2112E">'Simulação iESGo2024'!$D$69:$D$69</definedName>
    <definedName name="v_2112F">'Simulação iESGo2024'!$D$70:$D$70</definedName>
    <definedName name="v_2112G">'Simulação iESGo2024'!$D$71:$D$71</definedName>
    <definedName name="v_2113">'Simulação iESGo2024'!$D$72:$D$72</definedName>
    <definedName name="v_2113A">'Simulação iESGo2024'!$D$73:$D$73</definedName>
    <definedName name="v_2113B">'Simulação iESGo2024'!$D$74:$D$74</definedName>
    <definedName name="v_2113C">'Simulação iESGo2024'!$D$75:$D$75</definedName>
    <definedName name="v_2113D">'Simulação iESGo2024'!$D$76:$D$76</definedName>
    <definedName name="v_2113E">'Simulação iESGo2024'!$D$77:$D$77</definedName>
    <definedName name="v_2113F">'Simulação iESGo2024'!$D$78:$D$78</definedName>
    <definedName name="v_2114">'Simulação iESGo2024'!$D$79:$D$79</definedName>
    <definedName name="v_2114A">'Simulação iESGo2024'!$D$80:$D$80</definedName>
    <definedName name="v_2114B">'Simulação iESGo2024'!$D$81:$D$81</definedName>
    <definedName name="v_2114C">'Simulação iESGo2024'!$D$82:$D$82</definedName>
    <definedName name="v_2114D">'Simulação iESGo2024'!$D$83:$D$83</definedName>
    <definedName name="v_2115">'Simulação iESGo2024'!$D$84:$D$84</definedName>
    <definedName name="v_2115A">'Simulação iESGo2024'!$D$85:$D$85</definedName>
    <definedName name="v_2115B">'Simulação iESGo2024'!$D$86:$D$86</definedName>
    <definedName name="v_2115C">'Simulação iESGo2024'!$D$87:$D$87</definedName>
    <definedName name="v_2115D">'Simulação iESGo2024'!$D$88:$D$88</definedName>
    <definedName name="v_2120">Resultados!$A$9:$A$9</definedName>
    <definedName name="v_2121">'Simulação iESGo2024'!$D$90:$D$90</definedName>
    <definedName name="v_2121A">'Simulação iESGo2024'!$D$91:$D$91</definedName>
    <definedName name="v_2121B">'Simulação iESGo2024'!$D$92:$D$92</definedName>
    <definedName name="v_2121C">'Simulação iESGo2024'!$D$93:$D$93</definedName>
    <definedName name="v_2121D">'Simulação iESGo2024'!$D$94:$D$94</definedName>
    <definedName name="v_2121E">'Simulação iESGo2024'!$D$95:$D$95</definedName>
    <definedName name="v_2121F">'Simulação iESGo2024'!$D$96:$D$96</definedName>
    <definedName name="v_2121G">'Simulação iESGo2024'!$D$97:$D$97</definedName>
    <definedName name="v_2121H">'Simulação iESGo2024'!$D$98:$D$98</definedName>
    <definedName name="v_2122">'Simulação iESGo2024'!$D$99:$D$99</definedName>
    <definedName name="v_2122A">'Simulação iESGo2024'!$D$100:$D$100</definedName>
    <definedName name="v_2122B">'Simulação iESGo2024'!$D$101:$D$101</definedName>
    <definedName name="v_2122C">'Simulação iESGo2024'!$D$102:$D$102</definedName>
    <definedName name="v_2122D">'Simulação iESGo2024'!$D$103:$D$103</definedName>
    <definedName name="v_2122E">'Simulação iESGo2024'!$D$104:$D$104</definedName>
    <definedName name="v_2122F">'Simulação iESGo2024'!$D$105:$D$105</definedName>
    <definedName name="v_2122G">'Simulação iESGo2024'!$D$106:$D$106</definedName>
    <definedName name="v_2122H">'Simulação iESGo2024'!$D$107:$D$107</definedName>
    <definedName name="v_2123">'Simulação iESGo2024'!$D$108:$D$108</definedName>
    <definedName name="v_2123A">'Simulação iESGo2024'!$D$109:$D$109</definedName>
    <definedName name="v_2123B">'Simulação iESGo2024'!$D$110:$D$110</definedName>
    <definedName name="v_2123C">'Simulação iESGo2024'!$D$111:$D$111</definedName>
    <definedName name="v_2123D">'Simulação iESGo2024'!$D$112:$D$112</definedName>
    <definedName name="v_2123E">'Simulação iESGo2024'!$D$113:$D$113</definedName>
    <definedName name="v_2123F">'Simulação iESGo2024'!$D$114:$D$114</definedName>
    <definedName name="v_2123G">'Simulação iESGo2024'!$D$115:$D$115</definedName>
    <definedName name="v_2130">Resultados!$A$10:$A$10</definedName>
    <definedName name="v_2131">'Simulação iESGo2024'!$D$117:$D$117</definedName>
    <definedName name="v_2131A">'Simulação iESGo2024'!$D$118:$D$118</definedName>
    <definedName name="v_2131B">'Simulação iESGo2024'!$D$119:$D$119</definedName>
    <definedName name="v_2131C">'Simulação iESGo2024'!$D$120:$D$120</definedName>
    <definedName name="v_2131D">'Simulação iESGo2024'!$D$121:$D$121</definedName>
    <definedName name="v_2132">'Simulação iESGo2024'!$D$122:$D$122</definedName>
    <definedName name="v_2132A">'Simulação iESGo2024'!$D$123:$D$123</definedName>
    <definedName name="v_2132B">'Simulação iESGo2024'!$D$124:$D$124</definedName>
    <definedName name="v_2132C">'Simulação iESGo2024'!$D$125:$D$125</definedName>
    <definedName name="v_2132D">'Simulação iESGo2024'!$D$126:$D$126</definedName>
    <definedName name="v_2132E">'Simulação iESGo2024'!$D$127:$D$127</definedName>
    <definedName name="v_2132F">'Simulação iESGo2024'!$D$128:$D$128</definedName>
    <definedName name="v_2132G">'Simulação iESGo2024'!$D$129:$D$129</definedName>
    <definedName name="v_2133">'Simulação iESGo2024'!$D$130:$D$130</definedName>
    <definedName name="v_2133A">'Simulação iESGo2024'!$D$131:$D$131</definedName>
    <definedName name="v_2133B">'Simulação iESGo2024'!$D$132:$D$132</definedName>
    <definedName name="v_2133C">'Simulação iESGo2024'!$D$133:$D$133</definedName>
    <definedName name="v_2133D">'Simulação iESGo2024'!$D$134:$D$134</definedName>
    <definedName name="v_2133E">'Simulação iESGo2024'!$D$135:$D$135</definedName>
    <definedName name="v_2133F">'Simulação iESGo2024'!$D$136:$D$136</definedName>
    <definedName name="v_2133G">'Simulação iESGo2024'!$D$137:$D$137</definedName>
    <definedName name="v_2133H">'Simulação iESGo2024'!$D$138:$D$138</definedName>
    <definedName name="v_2133I">'Simulação iESGo2024'!$D$139:$D$139</definedName>
    <definedName name="v_2133J">'Simulação iESGo2024'!$D$140:$D$140</definedName>
    <definedName name="v_2134">'Simulação iESGo2024'!$D$141:$D$141</definedName>
    <definedName name="v_2134A">'Simulação iESGo2024'!$D$142:$D$142</definedName>
    <definedName name="v_2134B">'Simulação iESGo2024'!$D$143:$D$143</definedName>
    <definedName name="v_2134C">'Simulação iESGo2024'!$D$144:$D$144</definedName>
    <definedName name="v_2134D">'Simulação iESGo2024'!$D$145:$D$145</definedName>
    <definedName name="v_2134E">'Simulação iESGo2024'!$D$146:$D$146</definedName>
    <definedName name="v_2134F">'Simulação iESGo2024'!$D$147:$D$147</definedName>
    <definedName name="v_2134G">'Simulação iESGo2024'!$D$148:$D$148</definedName>
    <definedName name="v_2134H">'Simulação iESGo2024'!$D$149:$D$149</definedName>
    <definedName name="v_2134I">'Simulação iESGo2024'!$D$150:$D$150</definedName>
    <definedName name="v_2135">'Simulação iESGo2024'!$D$151:$D$151</definedName>
    <definedName name="v_2135A">'Simulação iESGo2024'!$D$152:$D$152</definedName>
    <definedName name="v_2135B">'Simulação iESGo2024'!$D$153:$D$153</definedName>
    <definedName name="v_2135C">'Simulação iESGo2024'!$D$154:$D$154</definedName>
    <definedName name="v_2135D">'Simulação iESGo2024'!$D$155:$D$155</definedName>
    <definedName name="v_2135E">'Simulação iESGo2024'!$D$156:$D$156</definedName>
    <definedName name="v_2135F">'Simulação iESGo2024'!$D$157:$D$157</definedName>
    <definedName name="v_2136">'Simulação iESGo2024'!$D$158:$D$158</definedName>
    <definedName name="v_2136A">'Simulação iESGo2024'!$D$159:$D$159</definedName>
    <definedName name="v_2136B">'Simulação iESGo2024'!$D$160:$D$160</definedName>
    <definedName name="v_2136C">'Simulação iESGo2024'!$D$161:$D$161</definedName>
    <definedName name="v_2136D">'Simulação iESGo2024'!$D$162:$D$162</definedName>
    <definedName name="v_2136E">'Simulação iESGo2024'!$D$163:$D$163</definedName>
    <definedName name="v_2136F">'Simulação iESGo2024'!$D$164:$D$164</definedName>
    <definedName name="v_2137">'Simulação iESGo2024'!$D$165:$D$165</definedName>
    <definedName name="v_2137A">'Simulação iESGo2024'!$D$166:$D$166</definedName>
    <definedName name="v_2137B">'Simulação iESGo2024'!$D$167:$D$167</definedName>
    <definedName name="v_2137C">'Simulação iESGo2024'!$D$168:$D$168</definedName>
    <definedName name="v_2137D">'Simulação iESGo2024'!$D$169:$D$169</definedName>
    <definedName name="v_2137E">'Simulação iESGo2024'!$D$170:$D$170</definedName>
    <definedName name="v_2137F">'Simulação iESGo2024'!$D$171:$D$171</definedName>
    <definedName name="v_2140">Resultados!$A$11:$A$11</definedName>
    <definedName name="v_2141">'Simulação iESGo2024'!$D$173:$D$173</definedName>
    <definedName name="v_2141A">'Simulação iESGo2024'!$D$174:$D$174</definedName>
    <definedName name="v_2141B">'Simulação iESGo2024'!$D$175:$D$175</definedName>
    <definedName name="v_2141C">'Simulação iESGo2024'!$D$176:$D$176</definedName>
    <definedName name="v_2141D">'Simulação iESGo2024'!$D$177:$D$177</definedName>
    <definedName name="v_2142">'Simulação iESGo2024'!$D$178:$D$178</definedName>
    <definedName name="v_2142A">'Simulação iESGo2024'!$D$179:$D$179</definedName>
    <definedName name="v_2142B">'Simulação iESGo2024'!$D$180:$D$180</definedName>
    <definedName name="v_2142C">'Simulação iESGo2024'!$D$181:$D$181</definedName>
    <definedName name="v_2142D">'Simulação iESGo2024'!$D$182:$D$182</definedName>
    <definedName name="v_2143">'Simulação iESGo2024'!$D$183:$D$183</definedName>
    <definedName name="v_2143A">'Simulação iESGo2024'!$D$184:$D$184</definedName>
    <definedName name="v_2143B">'Simulação iESGo2024'!$D$185:$D$185</definedName>
    <definedName name="v_2143C">'Simulação iESGo2024'!$D$186:$D$186</definedName>
    <definedName name="v_2143D">'Simulação iESGo2024'!$D$187:$D$187</definedName>
    <definedName name="v_2144">'Simulação iESGo2024'!$D$188:$D$188</definedName>
    <definedName name="v_2144A">'Simulação iESGo2024'!$D$189:$D$189</definedName>
    <definedName name="v_2144B">'Simulação iESGo2024'!$D$190:$D$190</definedName>
    <definedName name="v_2144C">'Simulação iESGo2024'!$D$191:$D$191</definedName>
    <definedName name="v_2144D">'Simulação iESGo2024'!$D$192:$D$192</definedName>
    <definedName name="v_2150">Resultados!$A$12:$A$12</definedName>
    <definedName name="v_2151">'Simulação iESGo2024'!$D$194:$D$194</definedName>
    <definedName name="v_2151A">'Simulação iESGo2024'!$D$195:$D$195</definedName>
    <definedName name="v_2151B">'Simulação iESGo2024'!$D$196:$D$196</definedName>
    <definedName name="v_2151C">'Simulação iESGo2024'!$D$197:$D$197</definedName>
    <definedName name="v_2152">'Simulação iESGo2024'!$D$198:$D$198</definedName>
    <definedName name="v_2152A">'Simulação iESGo2024'!$D$199:$D$199</definedName>
    <definedName name="v_2152B">'Simulação iESGo2024'!$D$200:$D$200</definedName>
    <definedName name="v_2152C">'Simulação iESGo2024'!$D$201:$D$201</definedName>
    <definedName name="v_2153">'Simulação iESGo2024'!$D$202:$D$202</definedName>
    <definedName name="v_2153A">'Simulação iESGo2024'!$D$203:$D$203</definedName>
    <definedName name="v_2153B">'Simulação iESGo2024'!$D$204:$D$204</definedName>
    <definedName name="v_2153C">'Simulação iESGo2024'!$D$205:$D$205</definedName>
    <definedName name="v_2154">'Simulação iESGo2024'!$D$206:$D$206</definedName>
    <definedName name="v_2154A">'Simulação iESGo2024'!$D$207:$D$207</definedName>
    <definedName name="v_2154B">'Simulação iESGo2024'!$D$208:$D$208</definedName>
    <definedName name="v_2154C">'Simulação iESGo2024'!$D$209:$D$209</definedName>
    <definedName name="v_2154D">'Simulação iESGo2024'!$D$210:$D$210</definedName>
    <definedName name="v_2155">'Simulação iESGo2024'!$D$211:$D$211</definedName>
    <definedName name="v_2155A">'Simulação iESGo2024'!$D$212:$D$212</definedName>
    <definedName name="v_2155B">'Simulação iESGo2024'!$D$213:$D$213</definedName>
    <definedName name="v_2155C">'Simulação iESGo2024'!$D$214:$D$214</definedName>
    <definedName name="v_2156">'Simulação iESGo2024'!$D$215:$D$215</definedName>
    <definedName name="v_2156A">'Simulação iESGo2024'!$D$216:$D$216</definedName>
    <definedName name="v_2156B">'Simulação iESGo2024'!$D$217:$D$217</definedName>
    <definedName name="v_2156C">'Simulação iESGo2024'!$D$218:$D$218</definedName>
    <definedName name="v_2157">'Simulação iESGo2024'!$D$219:$D$219</definedName>
    <definedName name="v_2157A">'Simulação iESGo2024'!$D$220:$D$220</definedName>
    <definedName name="v_2157B">'Simulação iESGo2024'!$D$221:$D$221</definedName>
    <definedName name="v_2157C">'Simulação iESGo2024'!$D$222:$D$222</definedName>
    <definedName name="v_3111">'Simulação iESGo2024'!$D$225:$D$225</definedName>
    <definedName name="v_3111A">'Simulação iESGo2024'!$D$226:$D$226</definedName>
    <definedName name="v_3111B">'Simulação iESGo2024'!$D$227:$D$227</definedName>
    <definedName name="v_3111C">'Simulação iESGo2024'!$D$228:$D$228</definedName>
    <definedName name="v_3111D">'Simulação iESGo2024'!$D$229:$D$229</definedName>
    <definedName name="v_3111E">'Simulação iESGo2024'!$D$230:$D$230</definedName>
    <definedName name="v_3111F">'Simulação iESGo2024'!$D$231:$D$231</definedName>
    <definedName name="v_3112">'Simulação iESGo2024'!$D$232:$D$232</definedName>
    <definedName name="v_3112A">'Simulação iESGo2024'!$D$233:$D$233</definedName>
    <definedName name="v_3112B">'Simulação iESGo2024'!$D$234:$D$234</definedName>
    <definedName name="v_3112C">'Simulação iESGo2024'!$D$235:$D$235</definedName>
    <definedName name="v_3112D">'Simulação iESGo2024'!$D$236:$D$236</definedName>
    <definedName name="v_3112E">'Simulação iESGo2024'!$D$237:$D$237</definedName>
    <definedName name="v_3112F">'Simulação iESGo2024'!$D$238:$D$238</definedName>
    <definedName name="v_3112G">'Simulação iESGo2024'!$D$239:$D$239</definedName>
    <definedName name="v_3121">'Simulação iESGo2024'!$D$241:$D$241</definedName>
    <definedName name="v_3121A">'Simulação iESGo2024'!$D$242:$D$242</definedName>
    <definedName name="v_3121B">'Simulação iESGo2024'!$D$243:$D$243</definedName>
    <definedName name="v_3121C">'Simulação iESGo2024'!$D$244:$D$244</definedName>
    <definedName name="v_3121D">'Simulação iESGo2024'!$D$245:$D$245</definedName>
    <definedName name="v_3121E">'Simulação iESGo2024'!$D$246:$D$246</definedName>
    <definedName name="v_3121F">'Simulação iESGo2024'!$D$247:$D$247</definedName>
    <definedName name="v_3121G">'Simulação iESGo2024'!$D$248:$D$248</definedName>
    <definedName name="v_3121H">'Simulação iESGo2024'!$D$249:$D$249</definedName>
    <definedName name="v_3122">'Simulação iESGo2024'!$D$250:$D$250</definedName>
    <definedName name="v_3122A">'Simulação iESGo2024'!$D$251:$D$251</definedName>
    <definedName name="v_3122B">'Simulação iESGo2024'!$D$252:$D$252</definedName>
    <definedName name="v_3122C">'Simulação iESGo2024'!$D$253:$D$253</definedName>
    <definedName name="v_3122D">'Simulação iESGo2024'!$D$254:$D$254</definedName>
    <definedName name="v_3122E">'Simulação iESGo2024'!$D$255:$D$255</definedName>
    <definedName name="v_3122F">'Simulação iESGo2024'!$D$256:$D$256</definedName>
    <definedName name="v_3122G">'Simulação iESGo2024'!$D$257:$D$257</definedName>
    <definedName name="v_3122H">'Simulação iESGo2024'!$D$258:$D$258</definedName>
    <definedName name="v_3123">'Simulação iESGo2024'!$D$259:$D$259</definedName>
    <definedName name="v_3123A">'Simulação iESGo2024'!$D$260:$D$260</definedName>
    <definedName name="v_3123B">'Simulação iESGo2024'!$D$261:$D$261</definedName>
    <definedName name="v_3123C">'Simulação iESGo2024'!$D$262:$D$262</definedName>
    <definedName name="v_3123D">'Simulação iESGo2024'!$D$263:$D$263</definedName>
    <definedName name="v_3123E">'Simulação iESGo2024'!$D$264:$D$264</definedName>
    <definedName name="v_3123F">'Simulação iESGo2024'!$D$265:$D$265</definedName>
    <definedName name="v_3124">'Simulação iESGo2024'!$D$266:$D$266</definedName>
    <definedName name="v_3124A">'Simulação iESGo2024'!$D$267:$D$267</definedName>
    <definedName name="v_3124B">'Simulação iESGo2024'!$D$268:$D$268</definedName>
    <definedName name="v_3124C">'Simulação iESGo2024'!$D$269:$D$269</definedName>
    <definedName name="v_3124D">'Simulação iESGo2024'!$D$270:$D$270</definedName>
    <definedName name="v_3124E">'Simulação iESGo2024'!$D$271:$D$271</definedName>
    <definedName name="v_3124F">'Simulação iESGo2024'!$D$272:$D$272</definedName>
    <definedName name="v_3124G">'Simulação iESGo2024'!$D$273:$D$273</definedName>
    <definedName name="v_3130">Resultados!$A$14:$A$14</definedName>
    <definedName name="v_3131">'Simulação iESGo2024'!$D$275:$D$275</definedName>
    <definedName name="v_3131A">'Simulação iESGo2024'!$D$276:$D$276</definedName>
    <definedName name="v_3131B">'Simulação iESGo2024'!$D$277:$D$277</definedName>
    <definedName name="v_3131C">'Simulação iESGo2024'!$D$278:$D$278</definedName>
    <definedName name="v_3132">'Simulação iESGo2024'!$D$279:$D$279</definedName>
    <definedName name="v_3132A">'Simulação iESGo2024'!$D$280:$D$280</definedName>
    <definedName name="v_3132B">'Simulação iESGo2024'!$D$281:$D$281</definedName>
    <definedName name="v_3132C">'Simulação iESGo2024'!$D$282:$D$282</definedName>
    <definedName name="v_3132D">'Simulação iESGo2024'!$D$283:$D$283</definedName>
    <definedName name="v_3133">'Simulação iESGo2024'!$D$284:$D$284</definedName>
    <definedName name="v_3133A">'Simulação iESGo2024'!$D$285:$D$285</definedName>
    <definedName name="v_3133B">'Simulação iESGo2024'!$D$286:$D$286</definedName>
    <definedName name="v_3133C">'Simulação iESGo2024'!$D$287:$D$287</definedName>
    <definedName name="v_3133D">'Simulação iESGo2024'!$D$288:$D$288</definedName>
    <definedName name="v_4110">Resultados!$A$16:$A$16</definedName>
    <definedName name="v_4111">'Simulação iESGo2024'!$D$291:$D$291</definedName>
    <definedName name="v_4111A">'Simulação iESGo2024'!$D$292:$D$292</definedName>
    <definedName name="v_4111B">'Simulação iESGo2024'!$D$293:$D$293</definedName>
    <definedName name="v_4111C">'Simulação iESGo2024'!$D$294:$D$294</definedName>
    <definedName name="v_4111D">'Simulação iESGo2024'!$D$295:$D$295</definedName>
    <definedName name="v_4112">'Simulação iESGo2024'!$D$296:$D$296</definedName>
    <definedName name="v_4112A">'Simulação iESGo2024'!$D$297:$D$297</definedName>
    <definedName name="v_4112B">'Simulação iESGo2024'!$D$298:$D$298</definedName>
    <definedName name="v_4112C">'Simulação iESGo2024'!$D$299:$D$299</definedName>
    <definedName name="v_4112D">'Simulação iESGo2024'!$D$300:$D$300</definedName>
    <definedName name="v_4112E">'Simulação iESGo2024'!$D$301:$D$301</definedName>
    <definedName name="v_4112F">'Simulação iESGo2024'!$D$302:$D$302</definedName>
    <definedName name="v_4112G">'Simulação iESGo2024'!$D$303:$D$303</definedName>
    <definedName name="v_4120">Resultados!$A$17:$A$17</definedName>
    <definedName name="v_4121">'Simulação iESGo2024'!$D$305:$D$305</definedName>
    <definedName name="v_4121A">'Simulação iESGo2024'!$D$306:$D$306</definedName>
    <definedName name="v_4121B">'Simulação iESGo2024'!$D$307:$D$307</definedName>
    <definedName name="v_4121C">'Simulação iESGo2024'!$D$308:$D$308</definedName>
    <definedName name="v_4121D">'Simulação iESGo2024'!$D$309:$D$309</definedName>
    <definedName name="v_4122">'Simulação iESGo2024'!$D$310:$D$310</definedName>
    <definedName name="v_4122A">'Simulação iESGo2024'!$D$311:$D$311</definedName>
    <definedName name="v_4122B">'Simulação iESGo2024'!$D$312:$D$312</definedName>
    <definedName name="v_4122C">'Simulação iESGo2024'!$D$313:$D$313</definedName>
    <definedName name="v_4122D">'Simulação iESGo2024'!$D$314:$D$314</definedName>
    <definedName name="v_4122E">'Simulação iESGo2024'!$D$315:$D$315</definedName>
    <definedName name="v_4122F">'Simulação iESGo2024'!$D$316:$D$316</definedName>
    <definedName name="v_4123">'Simulação iESGo2024'!$D$317:$D$317</definedName>
    <definedName name="v_4123A">'Simulação iESGo2024'!$D$318:$D$318</definedName>
    <definedName name="v_4123B">'Simulação iESGo2024'!$D$319:$D$319</definedName>
    <definedName name="v_4123C">'Simulação iESGo2024'!$D$320:$D$320</definedName>
    <definedName name="v_4123D">'Simulação iESGo2024'!$D$321:$D$321</definedName>
    <definedName name="v_4123E">'Simulação iESGo2024'!$D$322:$D$322</definedName>
    <definedName name="v_4124">'Simulação iESGo2024'!$D$323:$D$323</definedName>
    <definedName name="v_4124A">'Simulação iESGo2024'!$D$324:$D$324</definedName>
    <definedName name="v_4124B">'Simulação iESGo2024'!$D$325:$D$325</definedName>
    <definedName name="v_4124C">'Simulação iESGo2024'!$D$326:$D$326</definedName>
    <definedName name="v_4124D">'Simulação iESGo2024'!$D$327:$D$327</definedName>
    <definedName name="v_4125">'Simulação iESGo2024'!$D$328:$D$328</definedName>
    <definedName name="v_4125A">'Simulação iESGo2024'!$D$329:$D$329</definedName>
    <definedName name="v_4125B">'Simulação iESGo2024'!$D$330:$D$330</definedName>
    <definedName name="v_4125C">'Simulação iESGo2024'!$D$331:$D$331</definedName>
    <definedName name="v_4125D">'Simulação iESGo2024'!$D$332:$D$332</definedName>
    <definedName name="v_4125E">'Simulação iESGo2024'!$D$333:$D$333</definedName>
    <definedName name="v_4130">Resultados!$A$18:$A$18</definedName>
    <definedName name="v_4131">'Simulação iESGo2024'!$D$335:$D$335</definedName>
    <definedName name="v_4131A">'Simulação iESGo2024'!$D$336:$D$336</definedName>
    <definedName name="v_4131B">'Simulação iESGo2024'!$D$337:$D$337</definedName>
    <definedName name="v_4131C">'Simulação iESGo2024'!$D$338:$D$338</definedName>
    <definedName name="v_4131D">'Simulação iESGo2024'!$D$339:$D$339</definedName>
    <definedName name="v_4131E">'Simulação iESGo2024'!$D$340:$D$340</definedName>
    <definedName name="v_4132">'Simulação iESGo2024'!$D$341:$D$341</definedName>
    <definedName name="v_4132A">'Simulação iESGo2024'!$D$342:$D$342</definedName>
    <definedName name="v_4132B">'Simulação iESGo2024'!$D$343:$D$343</definedName>
    <definedName name="v_4132C">'Simulação iESGo2024'!$D$344:$D$344</definedName>
    <definedName name="v_4132D">'Simulação iESGo2024'!$D$345:$D$345</definedName>
    <definedName name="v_4140">Resultados!$A$19:$A$19</definedName>
    <definedName name="v_4141">'Simulação iESGo2024'!$D$347:$D$347</definedName>
    <definedName name="v_4141A">'Simulação iESGo2024'!$D$348:$D$348</definedName>
    <definedName name="v_4141B">'Simulação iESGo2024'!$D$349:$D$349</definedName>
    <definedName name="v_4141C">'Simulação iESGo2024'!$D$350:$D$350</definedName>
    <definedName name="v_4141D">'Simulação iESGo2024'!$D$351:$D$351</definedName>
    <definedName name="v_4141E">'Simulação iESGo2024'!$D$352:$D$352</definedName>
    <definedName name="v_4141F">'Simulação iESGo2024'!$D$353:$D$353</definedName>
    <definedName name="v_4141G">'Simulação iESGo2024'!$D$354:$D$354</definedName>
    <definedName name="v_4142">'Simulação iESGo2024'!$D$355:$D$355</definedName>
    <definedName name="v_4142A">'Simulação iESGo2024'!$D$356:$D$356</definedName>
    <definedName name="v_4142B">'Simulação iESGo2024'!$D$357:$D$357</definedName>
    <definedName name="v_4142C">'Simulação iESGo2024'!$D$358:$D$358</definedName>
    <definedName name="v_4142D">'Simulação iESGo2024'!$D$359:$D$359</definedName>
    <definedName name="v_4142E">'Simulação iESGo2024'!$D$360:$D$360</definedName>
    <definedName name="v_4142F">'Simulação iESGo2024'!$D$361:$D$361</definedName>
    <definedName name="v_4143">'Simulação iESGo2024'!$D$362:$D$362</definedName>
    <definedName name="v_4143A">'Simulação iESGo2024'!$D$363:$D$363</definedName>
    <definedName name="v_4143B">'Simulação iESGo2024'!$D$364:$D$364</definedName>
    <definedName name="v_4143C">'Simulação iESGo2024'!$D$365:$D$365</definedName>
    <definedName name="v_4143D">'Simulação iESGo2024'!$D$366:$D$366</definedName>
    <definedName name="v_4144">'Simulação iESGo2024'!$D$367:$D$367</definedName>
    <definedName name="v_4144A">'Simulação iESGo2024'!$D$368:$D$368</definedName>
    <definedName name="v_4144B">'Simulação iESGo2024'!$D$369:$D$369</definedName>
    <definedName name="v_4144C">'Simulação iESGo2024'!$D$370:$D$370</definedName>
    <definedName name="v_4144D">'Simulação iESGo2024'!$D$371:$D$371</definedName>
    <definedName name="v_4150">Resultados!$A$20:$A$20</definedName>
    <definedName name="v_4151">'Simulação iESGo2024'!$D$373:$D$373</definedName>
    <definedName name="v_4151A">'Simulação iESGo2024'!$D$374:$D$374</definedName>
    <definedName name="v_4151B">'Simulação iESGo2024'!$D$375:$D$375</definedName>
    <definedName name="v_4151C">'Simulação iESGo2024'!$D$376:$D$376</definedName>
    <definedName name="v_4151D">'Simulação iESGo2024'!$D$377:$D$377</definedName>
    <definedName name="v_4152">'Simulação iESGo2024'!$D$378:$D$378</definedName>
    <definedName name="v_4152A">'Simulação iESGo2024'!$D$379:$D$379</definedName>
    <definedName name="v_4152B">'Simulação iESGo2024'!$D$380:$D$380</definedName>
    <definedName name="v_4211">'Simulação iESGo2024'!$D$383:$D$383</definedName>
    <definedName name="v_4211A">'Simulação iESGo2024'!$D$384:$D$384</definedName>
    <definedName name="v_4211B">'Simulação iESGo2024'!$D$385:$D$385</definedName>
    <definedName name="v_4211C">'Simulação iESGo2024'!$D$386:$D$386</definedName>
    <definedName name="v_4211D">'Simulação iESGo2024'!$D$387:$D$387</definedName>
    <definedName name="v_4212">'Simulação iESGo2024'!$D$388:$D$388</definedName>
    <definedName name="v_4212A">'Simulação iESGo2024'!$D$389:$D$389</definedName>
    <definedName name="v_4212B">'Simulação iESGo2024'!$D$390:$D$390</definedName>
    <definedName name="v_4212C">'Simulação iESGo2024'!$D$391:$D$391</definedName>
    <definedName name="v_4212D">'Simulação iESGo2024'!$D$392:$D$392</definedName>
    <definedName name="v_4212E">'Simulação iESGo2024'!$D$393:$D$393</definedName>
    <definedName name="v_4221">'Simulação iESGo2024'!$D$395:$D$395</definedName>
    <definedName name="v_4221A">'Simulação iESGo2024'!$D$396:$D$396</definedName>
    <definedName name="v_4221B">'Simulação iESGo2024'!$D$397:$D$397</definedName>
    <definedName name="v_4221C">'Simulação iESGo2024'!$D$398:$D$398</definedName>
    <definedName name="v_4221D">'Simulação iESGo2024'!$D$399:$D$399</definedName>
    <definedName name="v_4221E">'Simulação iESGo2024'!$D$400:$D$400</definedName>
    <definedName name="v_4222">'Simulação iESGo2024'!$D$401:$D$401</definedName>
    <definedName name="v_4222A">'Simulação iESGo2024'!$D$402:$D$402</definedName>
    <definedName name="v_4222B">'Simulação iESGo2024'!$D$403:$D$403</definedName>
    <definedName name="v_4222C">'Simulação iESGo2024'!$D$404:$D$404</definedName>
    <definedName name="v_4222D">'Simulação iESGo2024'!$D$405:$D$405</definedName>
    <definedName name="v_4222E">'Simulação iESGo2024'!$D$406:$D$406</definedName>
    <definedName name="v_4222F">'Simulação iESGo2024'!$D$407:$D$407</definedName>
    <definedName name="v_4223">'Simulação iESGo2024'!$D$408:$D$408</definedName>
    <definedName name="v_4223A">'Simulação iESGo2024'!$D$409:$D$409</definedName>
    <definedName name="v_4223B">'Simulação iESGo2024'!$D$410:$D$410</definedName>
    <definedName name="v_4223C">'Simulação iESGo2024'!$D$411:$D$411</definedName>
    <definedName name="v_4224">'Simulação iESGo2024'!$D$412:$D$412</definedName>
    <definedName name="v_4224A">'Simulação iESGo2024'!$D$413:$D$413</definedName>
    <definedName name="v_4224B">'Simulação iESGo2024'!$D$414:$D$414</definedName>
    <definedName name="v_4224C">'Simulação iESGo2024'!$D$415:$D$415</definedName>
    <definedName name="v_4224D">'Simulação iESGo2024'!$D$416:$D$416</definedName>
    <definedName name="v_4224E">'Simulação iESGo2024'!$D$417:$D$417</definedName>
    <definedName name="v_4224F">'Simulação iESGo2024'!$D$418:$D$418</definedName>
    <definedName name="v_4231">'Simulação iESGo2024'!$D$420:$D$420</definedName>
    <definedName name="v_4231A">'Simulação iESGo2024'!$D$421:$D$421</definedName>
    <definedName name="v_4231B">'Simulação iESGo2024'!$D$422:$D$422</definedName>
    <definedName name="v_4231C">'Simulação iESGo2024'!$D$423:$D$423</definedName>
    <definedName name="v_4232">'Simulação iESGo2024'!$D$424:$D$424</definedName>
    <definedName name="v_4232A">'Simulação iESGo2024'!$D$425:$D$425</definedName>
    <definedName name="v_4232B">'Simulação iESGo2024'!$D$426:$D$426</definedName>
    <definedName name="v_4232C">'Simulação iESGo2024'!$D$427:$D$427</definedName>
    <definedName name="v_4232D">'Simulação iESGo2024'!$D$428:$D$428</definedName>
    <definedName name="v_4233">'Simulação iESGo2024'!$D$429:$D$429</definedName>
    <definedName name="v_4233A">'Simulação iESGo2024'!$D$430:$D$430</definedName>
    <definedName name="v_4233B">'Simulação iESGo2024'!$D$431:$D$431</definedName>
    <definedName name="v_4233C">'Simulação iESGo2024'!$D$432:$D$432</definedName>
    <definedName name="v_4233D">'Simulação iESGo2024'!$D$433:$D$433</definedName>
    <definedName name="v_4241">'Simulação iESGo2024'!$D$435:$D$435</definedName>
    <definedName name="v_4241A">'Simulação iESGo2024'!$D$436:$D$436</definedName>
    <definedName name="v_4241B">'Simulação iESGo2024'!$D$437:$D$437</definedName>
    <definedName name="v_4241C">'Simulação iESGo2024'!$D$438:$D$438</definedName>
    <definedName name="v_4241D">'Simulação iESGo2024'!$D$439:$D$439</definedName>
    <definedName name="v_4242">'Simulação iESGo2024'!$D$440:$D$440</definedName>
    <definedName name="v_4242A">'Simulação iESGo2024'!$D$441:$D$441</definedName>
    <definedName name="v_4242B">'Simulação iESGo2024'!$D$442:$D$442</definedName>
    <definedName name="v_4242C">'Simulação iESGo2024'!$D$443:$D$443</definedName>
    <definedName name="v_4242D">'Simulação iESGo2024'!$D$444:$D$444</definedName>
    <definedName name="v_4243">'Simulação iESGo2024'!$D$445:$D$445</definedName>
    <definedName name="v_4243A">'Simulação iESGo2024'!$D$446:$D$446</definedName>
    <definedName name="v_4243B">'Simulação iESGo2024'!$D$447:$D$447</definedName>
    <definedName name="v_4243C">'Simulação iESGo2024'!$D$448:$D$448</definedName>
    <definedName name="v_4243D">'Simulação iESGo2024'!$D$449:$D$449</definedName>
    <definedName name="v_4251">'Simulação iESGo2024'!$D$451:$D$451</definedName>
    <definedName name="v_4251A">'Simulação iESGo2024'!$D$452:$D$452</definedName>
    <definedName name="v_4251B">'Simulação iESGo2024'!$D$453:$D$453</definedName>
    <definedName name="v_4251C">'Simulação iESGo2024'!$D$454:$D$454</definedName>
    <definedName name="v_4251D">'Simulação iESGo2024'!$D$455:$D$455</definedName>
    <definedName name="v_4251E">'Simulação iESGo2024'!$D$456:$D$456</definedName>
    <definedName name="v_4251F">'Simulação iESGo2024'!$D$457:$D$457</definedName>
    <definedName name="v_4252">'Simulação iESGo2024'!$D$458:$D$458</definedName>
    <definedName name="v_4252A">'Simulação iESGo2024'!$D$459:$D$459</definedName>
    <definedName name="v_4252B">'Simulação iESGo2024'!$D$460:$D$460</definedName>
    <definedName name="v_4252C">'Simulação iESGo2024'!$D$461:$D$461</definedName>
    <definedName name="v_4252D">'Simulação iESGo2024'!$D$462:$D$462</definedName>
    <definedName name="v_4252E">'Simulação iESGo2024'!$D$463:$D$463</definedName>
    <definedName name="v_4252F">'Simulação iESGo2024'!$D$464:$D$464</definedName>
    <definedName name="v_4253">'Simulação iESGo2024'!$D$465:$D$465</definedName>
    <definedName name="v_4253A">'Simulação iESGo2024'!$D$466:$D$466</definedName>
    <definedName name="v_4253B">'Simulação iESGo2024'!$D$467:$D$467</definedName>
    <definedName name="v_4253C">'Simulação iESGo2024'!$D$468:$D$468</definedName>
    <definedName name="v_4253D">'Simulação iESGo2024'!$D$469:$D$469</definedName>
    <definedName name="v_4253E">'Simulação iESGo2024'!$D$470:$D$470</definedName>
    <definedName name="v_4253F">'Simulação iESGo2024'!$D$471:$D$471</definedName>
    <definedName name="v_4253G">'Simulação iESGo2024'!$D$472:$D$472</definedName>
    <definedName name="v_4261">'Simulação iESGo2024'!$D$474:$D$474</definedName>
    <definedName name="v_4261A">'Simulação iESGo2024'!$D$475:$D$475</definedName>
    <definedName name="v_4261B">'Simulação iESGo2024'!$D$476:$D$476</definedName>
    <definedName name="v_4261C">'Simulação iESGo2024'!$D$477:$D$477</definedName>
    <definedName name="v_4261D">'Simulação iESGo2024'!$D$478:$D$478</definedName>
    <definedName name="v_4261E">'Simulação iESGo2024'!$D$479:$D$479</definedName>
    <definedName name="v_4262">'Simulação iESGo2024'!$D$480:$D$480</definedName>
    <definedName name="v_4262A">'Simulação iESGo2024'!$D$481:$D$481</definedName>
    <definedName name="v_4262B">'Simulação iESGo2024'!$D$482:$D$482</definedName>
    <definedName name="v_4262C">'Simulação iESGo2024'!$D$483:$D$483</definedName>
    <definedName name="v_4262D">'Simulação iESGo2024'!$D$484:$D$484</definedName>
    <definedName name="v_4263">'Simulação iESGo2024'!$D$485:$D$485</definedName>
    <definedName name="v_4263A">'Simulação iESGo2024'!$D$486:$D$486</definedName>
    <definedName name="v_4263B">'Simulação iESGo2024'!$D$487:$D$487</definedName>
    <definedName name="v_4263C">'Simulação iESGo2024'!$D$488:$D$488</definedName>
    <definedName name="v_4263D">'Simulação iESGo2024'!$D$489:$D$489</definedName>
    <definedName name="v_4263E">'Simulação iESGo2024'!$D$490:$D$490</definedName>
    <definedName name="v_4263F">'Simulação iESGo2024'!$D$491:$D$491</definedName>
    <definedName name="v_4263G">'Simulação iESGo2024'!$D$492:$D$492</definedName>
    <definedName name="v_4311">'Simulação iESGo2024'!$D$495:$D$495</definedName>
    <definedName name="v_4311A">'Simulação iESGo2024'!$D$496:$D$496</definedName>
    <definedName name="v_4311B">'Simulação iESGo2024'!$D$497:$D$497</definedName>
    <definedName name="v_4311C">'Simulação iESGo2024'!$D$498:$D$498</definedName>
    <definedName name="v_4311D">'Simulação iESGo2024'!$D$499:$D$499</definedName>
    <definedName name="v_4312">'Simulação iESGo2024'!$D$500:$D$500</definedName>
    <definedName name="v_4312A">'Simulação iESGo2024'!$D$501:$D$501</definedName>
    <definedName name="v_4312B">'Simulação iESGo2024'!$D$502:$D$502</definedName>
    <definedName name="v_4312C">'Simulação iESGo2024'!$D$503:$D$503</definedName>
    <definedName name="v_4312D">'Simulação iESGo2024'!$D$504:$D$504</definedName>
    <definedName name="v_4312E">'Simulação iESGo2024'!$D$505:$D$505</definedName>
    <definedName name="v_4313">'Simulação iESGo2024'!$D$506:$D$506</definedName>
    <definedName name="v_4313A">'Simulação iESGo2024'!$D$507:$D$507</definedName>
    <definedName name="v_4313B">'Simulação iESGo2024'!$D$508:$D$508</definedName>
    <definedName name="v_4313C">'Simulação iESGo2024'!$D$509:$D$509</definedName>
    <definedName name="v_4313D">'Simulação iESGo2024'!$D$510:$D$510</definedName>
    <definedName name="v_4321">'Simulação iESGo2024'!$D$512:$D$512</definedName>
    <definedName name="v_4321A">'Simulação iESGo2024'!$D$513:$D$513</definedName>
    <definedName name="v_4321B">'Simulação iESGo2024'!$D$514:$D$514</definedName>
    <definedName name="v_4321C">'Simulação iESGo2024'!$D$515:$D$515</definedName>
    <definedName name="v_4321D">'Simulação iESGo2024'!$D$516:$D$516</definedName>
    <definedName name="v_4322">'Simulação iESGo2024'!$D$517:$D$517</definedName>
    <definedName name="v_4322A">'Simulação iESGo2024'!$D$518:$D$518</definedName>
    <definedName name="v_4322B">'Simulação iESGo2024'!$D$519:$D$519</definedName>
    <definedName name="v_4322C">'Simulação iESGo2024'!$D$520:$D$520</definedName>
    <definedName name="v_4322D">'Simulação iESGo2024'!$D$521:$D$521</definedName>
    <definedName name="v_4322E">'Simulação iESGo2024'!$D$522:$D$522</definedName>
    <definedName name="v_4322F">'Simulação iESGo2024'!$D$523:$D$523</definedName>
    <definedName name="v_4322G">'Simulação iESGo2024'!$D$524:$D$524</definedName>
    <definedName name="v_4331">'Simulação iESGo2024'!$D$526:$D$526</definedName>
    <definedName name="v_4331A">'Simulação iESGo2024'!$D$527:$D$527</definedName>
    <definedName name="v_4331B">'Simulação iESGo2024'!$D$528:$D$528</definedName>
    <definedName name="v_4331C">'Simulação iESGo2024'!$D$529:$D$529</definedName>
    <definedName name="v_4331D">'Simulação iESGo2024'!$D$530:$D$530</definedName>
    <definedName name="v_4332">'Simulação iESGo2024'!$D$531:$D$531</definedName>
    <definedName name="v_4332A">'Simulação iESGo2024'!$D$532:$D$532</definedName>
    <definedName name="v_4332B">'Simulação iESGo2024'!$D$533:$D$533</definedName>
    <definedName name="v_4332C">'Simulação iESGo2024'!$D$534:$D$534</definedName>
    <definedName name="v_4332D">'Simulação iESGo2024'!$D$535:$D$535</definedName>
    <definedName name="v_4332E">'Simulação iESGo2024'!$D$536:$D$536</definedName>
    <definedName name="v_4332F">'Simulação iESGo2024'!$D$537:$D$537</definedName>
    <definedName name="v_4333">'Simulação iESGo2024'!$D$538:$D$538</definedName>
    <definedName name="v_4333A">'Simulação iESGo2024'!$D$539:$D$539</definedName>
    <definedName name="v_4333B">'Simulação iESGo2024'!$D$540:$D$540</definedName>
    <definedName name="v_4333C">'Simulação iESGo2024'!$D$541:$D$541</definedName>
    <definedName name="v_4341">'Simulação iESGo2024'!$D$543:$D$543</definedName>
    <definedName name="v_4341A">'Simulação iESGo2024'!$D$544:$D$544</definedName>
    <definedName name="v_4341B">'Simulação iESGo2024'!$D$545:$D$545</definedName>
    <definedName name="v_4341C">'Simulação iESGo2024'!$D$546:$D$546</definedName>
    <definedName name="v_4341D">'Simulação iESGo2024'!$D$547:$D$547</definedName>
    <definedName name="v_4341E">'Simulação iESGo2024'!$D$548:$D$548</definedName>
    <definedName name="v_4341F">'Simulação iESGo2024'!$D$549:$D$549</definedName>
    <definedName name="v_4342">'Simulação iESGo2024'!$D$550:$D$550</definedName>
    <definedName name="v_4342A">'Simulação iESGo2024'!$D$551:$D$551</definedName>
    <definedName name="v_4342B">'Simulação iESGo2024'!$D$552:$D$552</definedName>
    <definedName name="v_4342C">'Simulação iESGo2024'!$D$553:$D$553</definedName>
    <definedName name="v_4342D">'Simulação iESGo2024'!$D$554:$D$554</definedName>
    <definedName name="v_4410">Resultados!$A$34:$A$34</definedName>
    <definedName name="v_4411">'Simulação iESGo2024'!$D$557:$D$557</definedName>
    <definedName name="v_4411A">'Simulação iESGo2024'!$D$558:$D$558</definedName>
    <definedName name="v_4411B">'Simulação iESGo2024'!$D$559:$D$559</definedName>
    <definedName name="v_4411C">'Simulação iESGo2024'!$D$560:$D$560</definedName>
    <definedName name="v_4412">'Simulação iESGo2024'!$D$561:$D$561</definedName>
    <definedName name="v_4412A">'Simulação iESGo2024'!$D$562:$D$562</definedName>
    <definedName name="v_4412B">'Simulação iESGo2024'!$D$563:$D$563</definedName>
    <definedName name="v_4412C">'Simulação iESGo2024'!$D$564:$D$564</definedName>
    <definedName name="v_4412D">'Simulação iESGo2024'!$D$565:$D$565</definedName>
    <definedName name="v_4412E">'Simulação iESGo2024'!$D$566:$D$566</definedName>
    <definedName name="v_4413">'Simulação iESGo2024'!$D$567:$D$567</definedName>
    <definedName name="v_4413A">'Simulação iESGo2024'!$D$568:$D$568</definedName>
    <definedName name="v_4413B">'Simulação iESGo2024'!$D$569:$D$569</definedName>
    <definedName name="v_4413C">'Simulação iESGo2024'!$D$570:$D$570</definedName>
    <definedName name="v_4413D">'Simulação iESGo2024'!$D$571:$D$571</definedName>
    <definedName name="v_4413E">'Simulação iESGo2024'!$D$572:$D$572</definedName>
    <definedName name="v_4413F">'Simulação iESGo2024'!$D$573:$D$573</definedName>
    <definedName name="v_4414">'Simulação iESGo2024'!$D$574:$D$574</definedName>
    <definedName name="v_4414A">'Simulação iESGo2024'!$D$575:$D$575</definedName>
    <definedName name="v_4414B">'Simulação iESGo2024'!$D$576:$D$576</definedName>
    <definedName name="v_4414C">'Simulação iESGo2024'!$D$577:$D$577</definedName>
    <definedName name="v_4414D">'Simulação iESGo2024'!$D$578:$D$578</definedName>
    <definedName name="v_4414E">'Simulação iESGo2024'!$D$579:$D$579</definedName>
    <definedName name="v_4414F">'Simulação iESGo2024'!$D$580:$D$580</definedName>
    <definedName name="v_4414G">'Simulação iESGo2024'!$D$581:$D$581</definedName>
    <definedName name="v_4420">Resultados!$A$35:$A$35</definedName>
    <definedName name="v_4421">'Simulação iESGo2024'!$D$583:$D$583</definedName>
    <definedName name="v_4421A">'Simulação iESGo2024'!$D$584:$D$584</definedName>
    <definedName name="v_4421B">'Simulação iESGo2024'!$D$585:$D$585</definedName>
    <definedName name="v_4421C">'Simulação iESGo2024'!$D$586:$D$586</definedName>
    <definedName name="v_4421D">'Simulação iESGo2024'!$D$587:$D$587</definedName>
    <definedName name="v_4421E">'Simulação iESGo2024'!$D$588:$D$588</definedName>
    <definedName name="v_4421F">'Simulação iESGo2024'!$D$589:$D$589</definedName>
    <definedName name="v_4421G">'Simulação iESGo2024'!$D$590:$D$590</definedName>
    <definedName name="v_4421H">'Simulação iESGo2024'!$D$591:$D$591</definedName>
    <definedName name="v_4422">'Simulação iESGo2024'!$D$592:$D$592</definedName>
    <definedName name="v_4422A">'Simulação iESGo2024'!$D$593:$D$593</definedName>
    <definedName name="v_4422B">'Simulação iESGo2024'!$D$594:$D$594</definedName>
    <definedName name="v_4422C">'Simulação iESGo2024'!$D$595:$D$595</definedName>
    <definedName name="v_4422D">'Simulação iESGo2024'!$D$596:$D$596</definedName>
    <definedName name="v_5111">'Simulação iESGo2024'!$D$599:$D$599</definedName>
    <definedName name="v_5111A">'Simulação iESGo2024'!$D$600:$D$600</definedName>
    <definedName name="v_5111B">'Simulação iESGo2024'!$D$601:$D$601</definedName>
    <definedName name="v_5111C">'Simulação iESGo2024'!$D$602:$D$602</definedName>
    <definedName name="v_5111D">'Simulação iESGo2024'!$D$603:$D$603</definedName>
    <definedName name="v_5111E">'Simulação iESGo2024'!$D$604:$D$604</definedName>
    <definedName name="v_5111F">'Simulação iESGo2024'!$D$605:$D$605</definedName>
    <definedName name="v_5121">'Simulação iESGo2024'!$D$607:$D$607</definedName>
    <definedName name="v_5121A">'Simulação iESGo2024'!$D$608:$D$608</definedName>
    <definedName name="v_5121B">'Simulação iESGo2024'!$D$609:$D$609</definedName>
    <definedName name="v_5121C">'Simulação iESGo2024'!$D$610:$D$610</definedName>
    <definedName name="v_5121D">'Simulação iESGo2024'!$D$611:$D$611</definedName>
    <definedName name="v_5122">'Simulação iESGo2024'!$D$612:$D$612</definedName>
    <definedName name="v_5122A">'Simulação iESGo2024'!$D$613:$D$613</definedName>
    <definedName name="v_5122B">'Simulação iESGo2024'!$D$614:$D$614</definedName>
    <definedName name="v_5122C">'Simulação iESGo2024'!$D$615:$D$615</definedName>
    <definedName name="v_6110">Resultados!$A$39:$A$39</definedName>
    <definedName name="v_6111">'Simulação iESGo2024'!$D$618:$D$618</definedName>
    <definedName name="v_6111A">'Simulação iESGo2024'!$D$619:$D$619</definedName>
    <definedName name="v_6111B">'Simulação iESGo2024'!$D$620:$D$620</definedName>
    <definedName name="v_6111C">'Simulação iESGo2024'!$D$621:$D$621</definedName>
    <definedName name="v_6112">'Simulação iESGo2024'!$D$622:$D$622</definedName>
    <definedName name="v_6112A">'Simulação iESGo2024'!$D$623:$D$623</definedName>
    <definedName name="v_6112B">'Simulação iESGo2024'!$D$624:$D$624</definedName>
    <definedName name="v_6112C">'Simulação iESGo2024'!$D$625:$D$625</definedName>
    <definedName name="v_6112D">'Simulação iESGo2024'!$D$626:$D$626</definedName>
    <definedName name="v_6112E">'Simulação iESGo2024'!$D$627:$D$627</definedName>
    <definedName name="v_6112F">'Simulação iESGo2024'!$D$628:$D$628</definedName>
    <definedName name="v_6113">'Simulação iESGo2024'!$D$629:$D$629</definedName>
    <definedName name="v_6113A">'Simulação iESGo2024'!$D$630:$D$630</definedName>
    <definedName name="v_6113B">'Simulação iESGo2024'!$D$631:$D$631</definedName>
    <definedName name="v_6113C">'Simulação iESGo2024'!$D$632:$D$632</definedName>
    <definedName name="v_6114">'Simulação iESGo2024'!$D$633:$D$633</definedName>
    <definedName name="v_6114A">'Simulação iESGo2024'!$D$634:$D$634</definedName>
    <definedName name="v_6114B">'Simulação iESGo2024'!$D$635:$D$635</definedName>
    <definedName name="v_6114C">'Simulação iESGo2024'!$D$636:$D$636</definedName>
    <definedName name="v_6114D">'Simulação iESGo2024'!$D$637:$D$637</definedName>
    <definedName name="v_6114E">'Simulação iESGo2024'!$D$638:$D$638</definedName>
    <definedName name="v_6114F">'Simulação iESGo2024'!$D$639:$D$639</definedName>
    <definedName name="v_6120">Resultados!$A$40:$A$40</definedName>
    <definedName name="v_6121">'Simulação iESGo2024'!$D$641:$D$641</definedName>
    <definedName name="v_6121A">'Simulação iESGo2024'!$D$642:$D$642</definedName>
    <definedName name="v_6121B">'Simulação iESGo2024'!$D$643:$D$643</definedName>
    <definedName name="v_6121C">'Simulação iESGo2024'!$D$644:$D$644</definedName>
    <definedName name="v_6122">'Simulação iESGo2024'!$D$645:$D$645</definedName>
    <definedName name="v_6122A">'Simulação iESGo2024'!$D$646:$D$646</definedName>
    <definedName name="v_6122B">'Simulação iESGo2024'!$D$647:$D$647</definedName>
    <definedName name="v_6122C">'Simulação iESGo2024'!$D$648:$D$648</definedName>
    <definedName name="v_Acc">Resultados!$A$13:$A$13</definedName>
    <definedName name="v_Cont">Resultados!$A$43:$A$43</definedName>
    <definedName name="v_ContratSustent">Resultados!$A$32:$A$32</definedName>
    <definedName name="v_Estr">Resultados!$A$42:$A$42</definedName>
    <definedName name="v_EstruturaSegInfo">Resultados!$A$25:$A$25</definedName>
    <definedName name="v_Excluídas">Resultados!$A$4:$A$4</definedName>
    <definedName name="v_GerirSoluções">Resultados!$A$27:$A$27</definedName>
    <definedName name="v_GovernancaContrat">Resultados!$A$28:$A$28</definedName>
    <definedName name="v_GovernancaOrcament">Resultados!$A$33:$A$33</definedName>
    <definedName name="v_GovernancaPessoas">Resultados!$A$15:$A$15</definedName>
    <definedName name="v_GovernancaSustentAmb">Resultados!$A$36:$A$36</definedName>
    <definedName name="v_GovernancaSustentSocial">Resultados!$A$38:$A$38</definedName>
    <definedName name="v_GovernancaTI">Resultados!$A$21:$A$21</definedName>
    <definedName name="v_iES">Resultados!$A$58:$A$58</definedName>
    <definedName name="v_iESGo">Resultados!$A$59:$A$59</definedName>
    <definedName name="v_iGest">Resultados!$A$51:$A$51</definedName>
    <definedName name="v_iGestContrat">Resultados!$A$46:$A$46</definedName>
    <definedName name="v_iGestOrcament">Resultados!$A$47:$A$47</definedName>
    <definedName name="v_iGestPessoas">Resultados!$A$44:$A$44</definedName>
    <definedName name="v_iGestSustentAmb">Resultados!$A$37:$A$37</definedName>
    <definedName name="v_iGestSustentSocial">Resultados!$A$49:$A$49</definedName>
    <definedName name="v_iGestTI">Resultados!$A$45:$A$45</definedName>
    <definedName name="v_iGG">Resultados!$A$57:$A$57</definedName>
    <definedName name="v_iGovContratações">Resultados!$A$54:$A$54</definedName>
    <definedName name="v_iGovOrcament">Resultados!$A$55:$A$55</definedName>
    <definedName name="v_iGovPessoas">Resultados!$A$52:$A$52</definedName>
    <definedName name="v_iGovPub">Resultados!$A$50:$A$50</definedName>
    <definedName name="v_iGovSustentAmb">Resultados!$A$48:$A$48</definedName>
    <definedName name="v_iGovSustentSocial">Resultados!$A$56:$A$56</definedName>
    <definedName name="v_iGovTI">Resultados!$A$53:$A$53</definedName>
    <definedName name="v_IntegrContrat">Resultados!$A$30:$A$30</definedName>
    <definedName name="v_Lid">Resultados!$A$41:$A$41</definedName>
    <definedName name="v_PessoasContrat">Resultados!$A$31:$A$31</definedName>
    <definedName name="v_PlanejamentoTI">Resultados!$A$22:$A$22</definedName>
    <definedName name="v_ProcessoContrat">Resultados!$A$29:$A$29</definedName>
    <definedName name="v_ProcessoSegInfo">Resultados!$A$26:$A$26</definedName>
    <definedName name="v_RiscosTISegInfo">Resultados!$A$24:$A$24</definedName>
    <definedName name="v_ServicosTI">Resultados!$A$23:$A$23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48" i="1" l="1"/>
  <c r="D647" i="1"/>
  <c r="D646" i="1"/>
  <c r="E645" i="1" s="1"/>
  <c r="D645" i="1"/>
  <c r="D644" i="1"/>
  <c r="D643" i="1"/>
  <c r="D642" i="1"/>
  <c r="E641" i="1"/>
  <c r="D641" i="1"/>
  <c r="A40" i="2" s="1"/>
  <c r="D639" i="1"/>
  <c r="E633" i="1" s="1"/>
  <c r="D638" i="1"/>
  <c r="D637" i="1"/>
  <c r="D636" i="1"/>
  <c r="D635" i="1"/>
  <c r="D634" i="1"/>
  <c r="D633" i="1"/>
  <c r="D632" i="1"/>
  <c r="D631" i="1"/>
  <c r="D630" i="1"/>
  <c r="E629" i="1" s="1"/>
  <c r="D629" i="1"/>
  <c r="D628" i="1"/>
  <c r="D627" i="1"/>
  <c r="D626" i="1"/>
  <c r="D625" i="1"/>
  <c r="D624" i="1"/>
  <c r="D623" i="1"/>
  <c r="E622" i="1" s="1"/>
  <c r="D622" i="1"/>
  <c r="D621" i="1"/>
  <c r="D620" i="1"/>
  <c r="D619" i="1"/>
  <c r="E618" i="1"/>
  <c r="D618" i="1"/>
  <c r="A39" i="2" s="1"/>
  <c r="A49" i="2" s="1"/>
  <c r="D615" i="1"/>
  <c r="D614" i="1"/>
  <c r="D613" i="1"/>
  <c r="E612" i="1" s="1"/>
  <c r="D612" i="1"/>
  <c r="D611" i="1"/>
  <c r="D610" i="1"/>
  <c r="D609" i="1"/>
  <c r="D608" i="1"/>
  <c r="E607" i="1" s="1"/>
  <c r="D607" i="1"/>
  <c r="D605" i="1"/>
  <c r="D604" i="1"/>
  <c r="D603" i="1"/>
  <c r="D602" i="1"/>
  <c r="D601" i="1"/>
  <c r="D600" i="1"/>
  <c r="E599" i="1" s="1"/>
  <c r="D599" i="1"/>
  <c r="A37" i="2" s="1"/>
  <c r="D596" i="1"/>
  <c r="D595" i="1"/>
  <c r="D594" i="1"/>
  <c r="D593" i="1"/>
  <c r="E592" i="1" s="1"/>
  <c r="D592" i="1"/>
  <c r="D591" i="1"/>
  <c r="D590" i="1"/>
  <c r="D589" i="1"/>
  <c r="D588" i="1"/>
  <c r="D587" i="1"/>
  <c r="D586" i="1"/>
  <c r="D585" i="1"/>
  <c r="D584" i="1"/>
  <c r="E583" i="1" s="1"/>
  <c r="D583" i="1"/>
  <c r="A35" i="2" s="1"/>
  <c r="D581" i="1"/>
  <c r="D580" i="1"/>
  <c r="D579" i="1"/>
  <c r="D578" i="1"/>
  <c r="D577" i="1"/>
  <c r="D576" i="1"/>
  <c r="E574" i="1" s="1"/>
  <c r="D575" i="1"/>
  <c r="D574" i="1"/>
  <c r="D573" i="1"/>
  <c r="D572" i="1"/>
  <c r="D571" i="1"/>
  <c r="D570" i="1"/>
  <c r="D569" i="1"/>
  <c r="E567" i="1" s="1"/>
  <c r="D568" i="1"/>
  <c r="D567" i="1"/>
  <c r="D566" i="1"/>
  <c r="D565" i="1"/>
  <c r="D564" i="1"/>
  <c r="D563" i="1"/>
  <c r="D562" i="1"/>
  <c r="E561" i="1" s="1"/>
  <c r="D561" i="1"/>
  <c r="D560" i="1"/>
  <c r="D559" i="1"/>
  <c r="D558" i="1"/>
  <c r="E557" i="1"/>
  <c r="D557" i="1"/>
  <c r="A34" i="2" s="1"/>
  <c r="A47" i="2" s="1"/>
  <c r="D554" i="1"/>
  <c r="D553" i="1"/>
  <c r="D552" i="1"/>
  <c r="D551" i="1"/>
  <c r="E550" i="1"/>
  <c r="D550" i="1"/>
  <c r="D549" i="1"/>
  <c r="E543" i="1" s="1"/>
  <c r="D548" i="1"/>
  <c r="D547" i="1"/>
  <c r="D546" i="1"/>
  <c r="D545" i="1"/>
  <c r="D544" i="1"/>
  <c r="D543" i="1"/>
  <c r="A32" i="2" s="1"/>
  <c r="D541" i="1"/>
  <c r="D540" i="1"/>
  <c r="D539" i="1"/>
  <c r="E538" i="1" s="1"/>
  <c r="D538" i="1"/>
  <c r="D537" i="1"/>
  <c r="D536" i="1"/>
  <c r="D535" i="1"/>
  <c r="D534" i="1"/>
  <c r="D533" i="1"/>
  <c r="D532" i="1"/>
  <c r="E531" i="1" s="1"/>
  <c r="D531" i="1"/>
  <c r="D530" i="1"/>
  <c r="D529" i="1"/>
  <c r="D528" i="1"/>
  <c r="D527" i="1"/>
  <c r="E526" i="1" s="1"/>
  <c r="D526" i="1"/>
  <c r="A31" i="2" s="1"/>
  <c r="D524" i="1"/>
  <c r="D523" i="1"/>
  <c r="D522" i="1"/>
  <c r="D521" i="1"/>
  <c r="D520" i="1"/>
  <c r="D519" i="1"/>
  <c r="E517" i="1" s="1"/>
  <c r="D518" i="1"/>
  <c r="D517" i="1"/>
  <c r="D516" i="1"/>
  <c r="D515" i="1"/>
  <c r="D514" i="1"/>
  <c r="D513" i="1"/>
  <c r="E512" i="1"/>
  <c r="D512" i="1"/>
  <c r="A30" i="2" s="1"/>
  <c r="D510" i="1"/>
  <c r="D509" i="1"/>
  <c r="D508" i="1"/>
  <c r="D507" i="1"/>
  <c r="E506" i="1"/>
  <c r="D506" i="1"/>
  <c r="D505" i="1"/>
  <c r="D504" i="1"/>
  <c r="D503" i="1"/>
  <c r="D502" i="1"/>
  <c r="D501" i="1"/>
  <c r="E500" i="1" s="1"/>
  <c r="D500" i="1"/>
  <c r="D499" i="1"/>
  <c r="D498" i="1"/>
  <c r="D497" i="1"/>
  <c r="D496" i="1"/>
  <c r="E495" i="1" s="1"/>
  <c r="D495" i="1"/>
  <c r="A29" i="2" s="1"/>
  <c r="A46" i="2" s="1"/>
  <c r="D492" i="1"/>
  <c r="D491" i="1"/>
  <c r="D490" i="1"/>
  <c r="D489" i="1"/>
  <c r="D488" i="1"/>
  <c r="D487" i="1"/>
  <c r="D486" i="1"/>
  <c r="E485" i="1" s="1"/>
  <c r="D485" i="1"/>
  <c r="D484" i="1"/>
  <c r="D483" i="1"/>
  <c r="D482" i="1"/>
  <c r="E480" i="1" s="1"/>
  <c r="D481" i="1"/>
  <c r="D480" i="1"/>
  <c r="D479" i="1"/>
  <c r="D478" i="1"/>
  <c r="D477" i="1"/>
  <c r="D476" i="1"/>
  <c r="D475" i="1"/>
  <c r="E474" i="1" s="1"/>
  <c r="D474" i="1"/>
  <c r="A27" i="2" s="1"/>
  <c r="D472" i="1"/>
  <c r="D471" i="1"/>
  <c r="D470" i="1"/>
  <c r="D469" i="1"/>
  <c r="D468" i="1"/>
  <c r="D467" i="1"/>
  <c r="E465" i="1" s="1"/>
  <c r="D466" i="1"/>
  <c r="D465" i="1"/>
  <c r="D464" i="1"/>
  <c r="D463" i="1"/>
  <c r="D462" i="1"/>
  <c r="D461" i="1"/>
  <c r="D460" i="1"/>
  <c r="E458" i="1" s="1"/>
  <c r="D459" i="1"/>
  <c r="D458" i="1"/>
  <c r="D457" i="1"/>
  <c r="D456" i="1"/>
  <c r="D455" i="1"/>
  <c r="D454" i="1"/>
  <c r="D453" i="1"/>
  <c r="E451" i="1" s="1"/>
  <c r="D452" i="1"/>
  <c r="D451" i="1"/>
  <c r="A26" i="2" s="1"/>
  <c r="D449" i="1"/>
  <c r="D448" i="1"/>
  <c r="D447" i="1"/>
  <c r="D446" i="1"/>
  <c r="E445" i="1"/>
  <c r="D445" i="1"/>
  <c r="D444" i="1"/>
  <c r="D443" i="1"/>
  <c r="D442" i="1"/>
  <c r="D441" i="1"/>
  <c r="E440" i="1"/>
  <c r="D440" i="1"/>
  <c r="D439" i="1"/>
  <c r="D438" i="1"/>
  <c r="D437" i="1"/>
  <c r="D436" i="1"/>
  <c r="E435" i="1" s="1"/>
  <c r="D435" i="1"/>
  <c r="A25" i="2" s="1"/>
  <c r="D433" i="1"/>
  <c r="D432" i="1"/>
  <c r="D431" i="1"/>
  <c r="E429" i="1" s="1"/>
  <c r="D430" i="1"/>
  <c r="D429" i="1"/>
  <c r="D428" i="1"/>
  <c r="D427" i="1"/>
  <c r="D426" i="1"/>
  <c r="D425" i="1"/>
  <c r="E424" i="1"/>
  <c r="D424" i="1"/>
  <c r="D423" i="1"/>
  <c r="D422" i="1"/>
  <c r="D421" i="1"/>
  <c r="E420" i="1" s="1"/>
  <c r="D420" i="1"/>
  <c r="A24" i="2" s="1"/>
  <c r="D418" i="1"/>
  <c r="D417" i="1"/>
  <c r="D416" i="1"/>
  <c r="D415" i="1"/>
  <c r="D414" i="1"/>
  <c r="D413" i="1"/>
  <c r="E412" i="1" s="1"/>
  <c r="D412" i="1"/>
  <c r="D411" i="1"/>
  <c r="D410" i="1"/>
  <c r="E408" i="1" s="1"/>
  <c r="D409" i="1"/>
  <c r="D408" i="1"/>
  <c r="D407" i="1"/>
  <c r="D406" i="1"/>
  <c r="D405" i="1"/>
  <c r="D404" i="1"/>
  <c r="D403" i="1"/>
  <c r="E401" i="1" s="1"/>
  <c r="D402" i="1"/>
  <c r="D401" i="1"/>
  <c r="D400" i="1"/>
  <c r="D399" i="1"/>
  <c r="D398" i="1"/>
  <c r="D397" i="1"/>
  <c r="D396" i="1"/>
  <c r="E395" i="1" s="1"/>
  <c r="D395" i="1"/>
  <c r="A23" i="2" s="1"/>
  <c r="D393" i="1"/>
  <c r="D392" i="1"/>
  <c r="D391" i="1"/>
  <c r="D390" i="1"/>
  <c r="D389" i="1"/>
  <c r="E388" i="1"/>
  <c r="D388" i="1"/>
  <c r="D387" i="1"/>
  <c r="D386" i="1"/>
  <c r="D385" i="1"/>
  <c r="D384" i="1"/>
  <c r="E383" i="1"/>
  <c r="D383" i="1"/>
  <c r="A22" i="2" s="1"/>
  <c r="D380" i="1"/>
  <c r="E378" i="1" s="1"/>
  <c r="D379" i="1"/>
  <c r="D378" i="1"/>
  <c r="D377" i="1"/>
  <c r="D376" i="1"/>
  <c r="D375" i="1"/>
  <c r="D374" i="1"/>
  <c r="E373" i="1"/>
  <c r="D373" i="1"/>
  <c r="A20" i="2" s="1"/>
  <c r="D371" i="1"/>
  <c r="D370" i="1"/>
  <c r="D369" i="1"/>
  <c r="D368" i="1"/>
  <c r="E367" i="1"/>
  <c r="D367" i="1"/>
  <c r="D366" i="1"/>
  <c r="D365" i="1"/>
  <c r="D364" i="1"/>
  <c r="D363" i="1"/>
  <c r="E362" i="1" s="1"/>
  <c r="D362" i="1"/>
  <c r="D361" i="1"/>
  <c r="D360" i="1"/>
  <c r="D359" i="1"/>
  <c r="D358" i="1"/>
  <c r="D357" i="1"/>
  <c r="D356" i="1"/>
  <c r="E355" i="1" s="1"/>
  <c r="D355" i="1"/>
  <c r="D354" i="1"/>
  <c r="D353" i="1"/>
  <c r="D352" i="1"/>
  <c r="D351" i="1"/>
  <c r="D350" i="1"/>
  <c r="D349" i="1"/>
  <c r="D348" i="1"/>
  <c r="E347" i="1" s="1"/>
  <c r="D347" i="1"/>
  <c r="A19" i="2" s="1"/>
  <c r="D345" i="1"/>
  <c r="D344" i="1"/>
  <c r="E341" i="1" s="1"/>
  <c r="D343" i="1"/>
  <c r="D342" i="1"/>
  <c r="D341" i="1"/>
  <c r="D340" i="1"/>
  <c r="D339" i="1"/>
  <c r="D338" i="1"/>
  <c r="D337" i="1"/>
  <c r="D336" i="1"/>
  <c r="E335" i="1" s="1"/>
  <c r="D335" i="1"/>
  <c r="A18" i="2" s="1"/>
  <c r="D333" i="1"/>
  <c r="D332" i="1"/>
  <c r="D331" i="1"/>
  <c r="D330" i="1"/>
  <c r="D329" i="1"/>
  <c r="E328" i="1" s="1"/>
  <c r="D328" i="1"/>
  <c r="D327" i="1"/>
  <c r="D326" i="1"/>
  <c r="D325" i="1"/>
  <c r="D324" i="1"/>
  <c r="E323" i="1"/>
  <c r="D323" i="1"/>
  <c r="D322" i="1"/>
  <c r="D321" i="1"/>
  <c r="D320" i="1"/>
  <c r="E317" i="1" s="1"/>
  <c r="D319" i="1"/>
  <c r="D318" i="1"/>
  <c r="D317" i="1"/>
  <c r="D316" i="1"/>
  <c r="E310" i="1" s="1"/>
  <c r="D315" i="1"/>
  <c r="D314" i="1"/>
  <c r="D313" i="1"/>
  <c r="D312" i="1"/>
  <c r="D311" i="1"/>
  <c r="D310" i="1"/>
  <c r="D309" i="1"/>
  <c r="D308" i="1"/>
  <c r="D307" i="1"/>
  <c r="D306" i="1"/>
  <c r="E305" i="1" s="1"/>
  <c r="D305" i="1"/>
  <c r="A17" i="2" s="1"/>
  <c r="D303" i="1"/>
  <c r="D302" i="1"/>
  <c r="D301" i="1"/>
  <c r="D300" i="1"/>
  <c r="D299" i="1"/>
  <c r="D298" i="1"/>
  <c r="D297" i="1"/>
  <c r="E296" i="1" s="1"/>
  <c r="D296" i="1"/>
  <c r="D295" i="1"/>
  <c r="D294" i="1"/>
  <c r="D293" i="1"/>
  <c r="D292" i="1"/>
  <c r="E291" i="1" s="1"/>
  <c r="D291" i="1"/>
  <c r="A16" i="2" s="1"/>
  <c r="D288" i="1"/>
  <c r="D287" i="1"/>
  <c r="D286" i="1"/>
  <c r="D285" i="1"/>
  <c r="E284" i="1" s="1"/>
  <c r="D284" i="1"/>
  <c r="D283" i="1"/>
  <c r="D282" i="1"/>
  <c r="D281" i="1"/>
  <c r="D280" i="1"/>
  <c r="E279" i="1"/>
  <c r="D279" i="1"/>
  <c r="D278" i="1"/>
  <c r="D277" i="1"/>
  <c r="D276" i="1"/>
  <c r="E275" i="1" s="1"/>
  <c r="D275" i="1"/>
  <c r="A14" i="2" s="1"/>
  <c r="D273" i="1"/>
  <c r="D272" i="1"/>
  <c r="D271" i="1"/>
  <c r="D270" i="1"/>
  <c r="D269" i="1"/>
  <c r="D268" i="1"/>
  <c r="D267" i="1"/>
  <c r="E266" i="1" s="1"/>
  <c r="D266" i="1"/>
  <c r="D265" i="1"/>
  <c r="D264" i="1"/>
  <c r="D263" i="1"/>
  <c r="D262" i="1"/>
  <c r="D261" i="1"/>
  <c r="D260" i="1"/>
  <c r="E259" i="1" s="1"/>
  <c r="D259" i="1"/>
  <c r="D258" i="1"/>
  <c r="D257" i="1"/>
  <c r="E250" i="1" s="1"/>
  <c r="D256" i="1"/>
  <c r="D255" i="1"/>
  <c r="D254" i="1"/>
  <c r="D253" i="1"/>
  <c r="D252" i="1"/>
  <c r="D251" i="1"/>
  <c r="D250" i="1"/>
  <c r="D249" i="1"/>
  <c r="D248" i="1"/>
  <c r="D247" i="1"/>
  <c r="D246" i="1"/>
  <c r="D245" i="1"/>
  <c r="D244" i="1"/>
  <c r="D243" i="1"/>
  <c r="D242" i="1"/>
  <c r="E241" i="1" s="1"/>
  <c r="D241" i="1"/>
  <c r="D239" i="1"/>
  <c r="D238" i="1"/>
  <c r="D237" i="1"/>
  <c r="D236" i="1"/>
  <c r="D235" i="1"/>
  <c r="D234" i="1"/>
  <c r="D233" i="1"/>
  <c r="E232" i="1" s="1"/>
  <c r="D232" i="1"/>
  <c r="D231" i="1"/>
  <c r="D230" i="1"/>
  <c r="D229" i="1"/>
  <c r="D228" i="1"/>
  <c r="D227" i="1"/>
  <c r="E225" i="1" s="1"/>
  <c r="D226" i="1"/>
  <c r="D225" i="1"/>
  <c r="A13" i="2" s="1"/>
  <c r="A43" i="2" s="1"/>
  <c r="D222" i="1"/>
  <c r="D221" i="1"/>
  <c r="D220" i="1"/>
  <c r="E219" i="1"/>
  <c r="D219" i="1"/>
  <c r="D218" i="1"/>
  <c r="D217" i="1"/>
  <c r="D216" i="1"/>
  <c r="E215" i="1" s="1"/>
  <c r="D215" i="1"/>
  <c r="D214" i="1"/>
  <c r="D213" i="1"/>
  <c r="D212" i="1"/>
  <c r="E211" i="1" s="1"/>
  <c r="D211" i="1"/>
  <c r="D210" i="1"/>
  <c r="D209" i="1"/>
  <c r="D208" i="1"/>
  <c r="D207" i="1"/>
  <c r="E206" i="1"/>
  <c r="D206" i="1"/>
  <c r="D205" i="1"/>
  <c r="D204" i="1"/>
  <c r="D203" i="1"/>
  <c r="E202" i="1" s="1"/>
  <c r="D202" i="1"/>
  <c r="D201" i="1"/>
  <c r="D200" i="1"/>
  <c r="D199" i="1"/>
  <c r="E198" i="1" s="1"/>
  <c r="D198" i="1"/>
  <c r="D197" i="1"/>
  <c r="D196" i="1"/>
  <c r="E194" i="1" s="1"/>
  <c r="D195" i="1"/>
  <c r="D194" i="1"/>
  <c r="A12" i="2" s="1"/>
  <c r="D192" i="1"/>
  <c r="E188" i="1" s="1"/>
  <c r="D191" i="1"/>
  <c r="D190" i="1"/>
  <c r="D189" i="1"/>
  <c r="D188" i="1"/>
  <c r="A4" i="2" s="1"/>
  <c r="D187" i="1"/>
  <c r="D186" i="1"/>
  <c r="D185" i="1"/>
  <c r="D184" i="1"/>
  <c r="E183" i="1" s="1"/>
  <c r="D183" i="1"/>
  <c r="D182" i="1"/>
  <c r="D181" i="1"/>
  <c r="D180" i="1"/>
  <c r="D179" i="1"/>
  <c r="E178" i="1"/>
  <c r="D178" i="1"/>
  <c r="D177" i="1"/>
  <c r="D176" i="1"/>
  <c r="D175" i="1"/>
  <c r="D174" i="1"/>
  <c r="E173" i="1" s="1"/>
  <c r="D173" i="1"/>
  <c r="A11" i="2" s="1"/>
  <c r="D171" i="1"/>
  <c r="D170" i="1"/>
  <c r="D169" i="1"/>
  <c r="D168" i="1"/>
  <c r="D167" i="1"/>
  <c r="D166" i="1"/>
  <c r="E165" i="1" s="1"/>
  <c r="D165" i="1"/>
  <c r="A38" i="2" s="1"/>
  <c r="A56" i="2" s="1"/>
  <c r="D164" i="1"/>
  <c r="D163" i="1"/>
  <c r="D162" i="1"/>
  <c r="D161" i="1"/>
  <c r="D160" i="1"/>
  <c r="D159" i="1"/>
  <c r="E158" i="1" s="1"/>
  <c r="D158" i="1"/>
  <c r="A36" i="2" s="1"/>
  <c r="A48" i="2" s="1"/>
  <c r="A58" i="2" s="1"/>
  <c r="D157" i="1"/>
  <c r="D156" i="1"/>
  <c r="D155" i="1"/>
  <c r="D154" i="1"/>
  <c r="D153" i="1"/>
  <c r="D152" i="1"/>
  <c r="E151" i="1" s="1"/>
  <c r="D151" i="1"/>
  <c r="A33" i="2" s="1"/>
  <c r="A55" i="2" s="1"/>
  <c r="D150" i="1"/>
  <c r="D149" i="1"/>
  <c r="D148" i="1"/>
  <c r="D147" i="1"/>
  <c r="D146" i="1"/>
  <c r="D145" i="1"/>
  <c r="D144" i="1"/>
  <c r="D143" i="1"/>
  <c r="D142" i="1"/>
  <c r="E141" i="1"/>
  <c r="D141" i="1"/>
  <c r="A28" i="2" s="1"/>
  <c r="A54" i="2" s="1"/>
  <c r="D140" i="1"/>
  <c r="D139" i="1"/>
  <c r="D138" i="1"/>
  <c r="D137" i="1"/>
  <c r="D136" i="1"/>
  <c r="D135" i="1"/>
  <c r="D134" i="1"/>
  <c r="D133" i="1"/>
  <c r="D132" i="1"/>
  <c r="D131" i="1"/>
  <c r="E130" i="1" s="1"/>
  <c r="D130" i="1"/>
  <c r="A21" i="2" s="1"/>
  <c r="D129" i="1"/>
  <c r="D128" i="1"/>
  <c r="D127" i="1"/>
  <c r="D126" i="1"/>
  <c r="D125" i="1"/>
  <c r="D124" i="1"/>
  <c r="D123" i="1"/>
  <c r="E122" i="1" s="1"/>
  <c r="D122" i="1"/>
  <c r="A15" i="2" s="1"/>
  <c r="D121" i="1"/>
  <c r="D120" i="1"/>
  <c r="D119" i="1"/>
  <c r="D118" i="1"/>
  <c r="E117" i="1" s="1"/>
  <c r="D117" i="1"/>
  <c r="A10" i="2" s="1"/>
  <c r="D115" i="1"/>
  <c r="D114" i="1"/>
  <c r="D113" i="1"/>
  <c r="D112" i="1"/>
  <c r="D111" i="1"/>
  <c r="D110" i="1"/>
  <c r="D109" i="1"/>
  <c r="E108" i="1" s="1"/>
  <c r="D108" i="1"/>
  <c r="D107" i="1"/>
  <c r="D106" i="1"/>
  <c r="D105" i="1"/>
  <c r="E99" i="1" s="1"/>
  <c r="D104" i="1"/>
  <c r="D103" i="1"/>
  <c r="D102" i="1"/>
  <c r="D101" i="1"/>
  <c r="D100" i="1"/>
  <c r="D99" i="1"/>
  <c r="D98" i="1"/>
  <c r="D97" i="1"/>
  <c r="D96" i="1"/>
  <c r="D95" i="1"/>
  <c r="D94" i="1"/>
  <c r="D93" i="1"/>
  <c r="D92" i="1"/>
  <c r="D91" i="1"/>
  <c r="E90" i="1"/>
  <c r="D90" i="1"/>
  <c r="A9" i="2" s="1"/>
  <c r="D88" i="1"/>
  <c r="D87" i="1"/>
  <c r="D86" i="1"/>
  <c r="D85" i="1"/>
  <c r="E84" i="1"/>
  <c r="D84" i="1"/>
  <c r="D83" i="1"/>
  <c r="D82" i="1"/>
  <c r="D81" i="1"/>
  <c r="D80" i="1"/>
  <c r="E79" i="1" s="1"/>
  <c r="D79" i="1"/>
  <c r="D78" i="1"/>
  <c r="D77" i="1"/>
  <c r="D76" i="1"/>
  <c r="D75" i="1"/>
  <c r="D74" i="1"/>
  <c r="D73" i="1"/>
  <c r="E72" i="1" s="1"/>
  <c r="D72" i="1"/>
  <c r="D71" i="1"/>
  <c r="D70" i="1"/>
  <c r="D69" i="1"/>
  <c r="D68" i="1"/>
  <c r="D67" i="1"/>
  <c r="D66" i="1"/>
  <c r="E64" i="1" s="1"/>
  <c r="D65" i="1"/>
  <c r="D64" i="1"/>
  <c r="D63" i="1"/>
  <c r="D62" i="1"/>
  <c r="D61" i="1"/>
  <c r="D60" i="1"/>
  <c r="D59" i="1"/>
  <c r="E58" i="1" s="1"/>
  <c r="D58" i="1"/>
  <c r="A8" i="2" s="1"/>
  <c r="D55" i="1"/>
  <c r="D54" i="1"/>
  <c r="E53" i="1"/>
  <c r="D53" i="1"/>
  <c r="D52" i="1"/>
  <c r="D51" i="1"/>
  <c r="D50" i="1"/>
  <c r="E49" i="1" s="1"/>
  <c r="D49" i="1"/>
  <c r="D48" i="1"/>
  <c r="D47" i="1"/>
  <c r="D46" i="1"/>
  <c r="D45" i="1"/>
  <c r="D44" i="1"/>
  <c r="E43" i="1" s="1"/>
  <c r="D43" i="1"/>
  <c r="A7" i="2" s="1"/>
  <c r="D41" i="1"/>
  <c r="D40" i="1"/>
  <c r="D39" i="1"/>
  <c r="D38" i="1"/>
  <c r="E37" i="1" s="1"/>
  <c r="D37" i="1"/>
  <c r="D36" i="1"/>
  <c r="D35" i="1"/>
  <c r="D34" i="1"/>
  <c r="D33" i="1"/>
  <c r="D32" i="1"/>
  <c r="D31" i="1"/>
  <c r="E30" i="1" s="1"/>
  <c r="D30" i="1"/>
  <c r="D29" i="1"/>
  <c r="D28" i="1"/>
  <c r="D27" i="1"/>
  <c r="D26" i="1"/>
  <c r="E25" i="1"/>
  <c r="D25" i="1"/>
  <c r="A6" i="2" s="1"/>
  <c r="D23" i="1"/>
  <c r="D22" i="1"/>
  <c r="D21" i="1"/>
  <c r="E20" i="1" s="1"/>
  <c r="D20" i="1"/>
  <c r="D19" i="1"/>
  <c r="D18" i="1"/>
  <c r="D17" i="1"/>
  <c r="D16" i="1"/>
  <c r="D15" i="1"/>
  <c r="E14" i="1" l="1"/>
  <c r="D14" i="1" s="1"/>
  <c r="A5" i="2" s="1"/>
  <c r="A41" i="2" s="1"/>
  <c r="A44" i="2"/>
  <c r="A51" i="2" s="1"/>
  <c r="A45" i="2"/>
  <c r="A53" i="2" s="1"/>
  <c r="A42" i="2"/>
  <c r="A50" i="2" l="1"/>
  <c r="A57" i="2" s="1"/>
  <c r="A59" i="2"/>
  <c r="A52" i="2"/>
</calcChain>
</file>

<file path=xl/sharedStrings.xml><?xml version="1.0" encoding="utf-8"?>
<sst xmlns="http://schemas.openxmlformats.org/spreadsheetml/2006/main" count="1346" uniqueCount="1318">
  <si>
    <t>APURAÇÃO DO ÍNDICE iESGo2024</t>
  </si>
  <si>
    <t>Para as questões, responder:</t>
  </si>
  <si>
    <t>(0) Não adota (0%)</t>
  </si>
  <si>
    <t>(1) Há decisão formal ou plano aprovado para adotá-lo (5%)</t>
  </si>
  <si>
    <t>(2) Adota em menor parte (15%)</t>
  </si>
  <si>
    <t>(3) Adota parcialmente (50%)</t>
  </si>
  <si>
    <t>(4) Adota em maior parte ou totalmente (100%)</t>
  </si>
  <si>
    <t>Para as subquestões, responder:</t>
  </si>
  <si>
    <t>(0) Não</t>
  </si>
  <si>
    <t>(4) Sim</t>
  </si>
  <si>
    <t>1100</t>
  </si>
  <si>
    <t>Liderança</t>
  </si>
  <si>
    <t>1110</t>
  </si>
  <si>
    <t>Estabelecer o modelo de governança</t>
  </si>
  <si>
    <t>1111</t>
  </si>
  <si>
    <t>A estrutura interna de governança da organização está estabelecida</t>
  </si>
  <si>
    <t>1111A</t>
  </si>
  <si>
    <t>a) estão formalmente definidas as instâncias internas de governança da organização, com suas respectivas finalidades, composições e competências (p. ex.: conselho ou colegiado superior, alta administração). Indique, no campo 'evidências', as instâncias internas de governança existentes na organização. (nota: não necessariamente a organização deve ter todas a instâncias que foram informadas como exemplo)</t>
  </si>
  <si>
    <t>1111B</t>
  </si>
  <si>
    <t>b) estão formalmente definidas as instâncias internas de apoio à governança da organização, com suas respectivas finalidades, composições e competências (p. ex.: auditoria interna, ouvidoria, corregedoria, assessoria jurídica, comitê de ética, comitê de gestão da integridade, instância de coordenação da gestão de riscos, função de conformidade, controladoria, comitês de assessoramento). Indique, no campo 'evidências', as instâncias internas de apoio à governança existentes na organização (nota: não necessariamente a organização deve ter todas a instâncias que foram informadas como exemplo)</t>
  </si>
  <si>
    <t>1111C</t>
  </si>
  <si>
    <t>c) o conselho ou colegiado superior é responsável pela estratégia e pelas políticas internas (p. ex.: política de gestão da estratégia, política de gestão de pessoas, política de gestão de desempenho, política de remuneração, política de contratações, política de integridade, política de gestão de riscos)</t>
  </si>
  <si>
    <t>1111D</t>
  </si>
  <si>
    <t>d) o conselho ou colegiado superior é responsável pela supervisão da gestão e accountability da organização</t>
  </si>
  <si>
    <t>1111E</t>
  </si>
  <si>
    <t>e) estão definidos os fluxos de comunicação entre instâncias internas de governança e instâncias internas de apoio à governança da organização</t>
  </si>
  <si>
    <t>1112</t>
  </si>
  <si>
    <t>A organização assegura o adequado balanceamento de poder para tomada de decisões críticas</t>
  </si>
  <si>
    <t>1112A</t>
  </si>
  <si>
    <t>a) estão formalmente definidas alçada de decisão e segregação de funções para cada decisão crítica identificada</t>
  </si>
  <si>
    <t>1112B</t>
  </si>
  <si>
    <t>b) há revisão periódica das decisões críticas identificadas, de modo a identificar novas decisões que devam ser consideradas críticas, por meio de avaliação de riscos</t>
  </si>
  <si>
    <t>1112C</t>
  </si>
  <si>
    <t>c) há revisão periódica dos processos de decisão da organização para avaliar a adequação dos limites de alçada e da segregação de funções para tomada das decisões críticas identificadas</t>
  </si>
  <si>
    <t>1120</t>
  </si>
  <si>
    <t>Promover a integridade</t>
  </si>
  <si>
    <t>1121</t>
  </si>
  <si>
    <t>A organização aderiu ao Programa Nacional de Prevenção à Corrupção (PNPC)</t>
  </si>
  <si>
    <t>1121A</t>
  </si>
  <si>
    <t>a) os membros da alta administração ou de conselho ou colegiado superior são informados dos resultados obtidos a partir do preenchimento do questionário do PNPC</t>
  </si>
  <si>
    <t>1121B</t>
  </si>
  <si>
    <t>b) os membros da alta administração ou de conselho ou colegiado superior acompanham a implementação das medidas recomendadas na avaliação do PNPC</t>
  </si>
  <si>
    <t>1121C</t>
  </si>
  <si>
    <t>c) as políticas organizacionais relacionadas à ética e integridade são aprovadas por conselho ou colegiado superior ou pelo dirigente máximo da organização</t>
  </si>
  <si>
    <t>1121D</t>
  </si>
  <si>
    <t>d) os resultados obtidos a partir do questionário do PNPC servem de subsídio para o aprimoramento do programa de integridade da organização</t>
  </si>
  <si>
    <t>1122</t>
  </si>
  <si>
    <t>A gestão da ética e integridade da organização está alinhada às boas práticas previstas no Programa Nacional de Prevenção a Corrupção</t>
  </si>
  <si>
    <t>1122A</t>
  </si>
  <si>
    <t>a) houve ações de conscientização (programas, eventos e/ou treinamentos) sobre ética e integridade nos últimos doze meses</t>
  </si>
  <si>
    <t>1122B</t>
  </si>
  <si>
    <t>b) há código de ética e/ou de conduta aplicável aos colaboradores da organização</t>
  </si>
  <si>
    <t>1122C</t>
  </si>
  <si>
    <t>c) houve revisão do código de ética e/ou de conduta nos últimos oito anos</t>
  </si>
  <si>
    <t>1122D</t>
  </si>
  <si>
    <t>d) o código de ética e de conduta e suas eventuais complementações tratam de questões éticas e comportamentais relacionadas às atividades específicas da organização (no caso de organizações da administração direta, deve-se considerar a necessidade de complementar o Código de Ética do Servidor Público - Decreto 1.171/94 - e o da Justiça Federal - Resolução CJF 147/2011 - com código próprio ou política interna que trate das questões éticas relacionadas às atividades específicas da organização)</t>
  </si>
  <si>
    <t>1122E</t>
  </si>
  <si>
    <t>e) o comitê ou comissão interna de ética demonstra atuação efetiva e engajada, com reuniões regulares (pelo menos uma vez nos últimos doze meses) e participação ativa na promoção da cultura ética</t>
  </si>
  <si>
    <t>1122F</t>
  </si>
  <si>
    <t>f) há política(s) ou procedimentos estabelecidos para prevenir e tratar conflitos de interesse</t>
  </si>
  <si>
    <t>1123</t>
  </si>
  <si>
    <t>Medidas para identificação e tratamento de indícios de fraude e corrupção estão estabelecidas, a exemplo das previstas no Programa Nacional de Prevenção à Corrupção</t>
  </si>
  <si>
    <t>1123A</t>
  </si>
  <si>
    <t>a) há controles para detectar indícios de casos de fraude e corrupção nos registros de suas atividades, incluindo análises regulares de dados e transações para detectar padrões anormais ou suspeitos</t>
  </si>
  <si>
    <t>1123B</t>
  </si>
  <si>
    <t>b) há canal de denúncias claramente comunicado e acessível, com garantias de confidencialidade e proteção contra retaliações para aqueles que reportam suspeitas de fraude e corrupção</t>
  </si>
  <si>
    <t>1123C</t>
  </si>
  <si>
    <t>c) a unidade de auditoria interna realizou, nos últimos 24 meses, avaliação de controles preventivos contra fraude e corrupção, incluindo recomendações para melhorias e acompanhamento da implementação dessas recomendações</t>
  </si>
  <si>
    <t>1123D</t>
  </si>
  <si>
    <t>d) há plano estruturado de resposta em caso de detecção de fraude e corrupção, que inclui procedimentos claros para notificação imediata às partes internas relevantes (como departamentos jurídico, de recursos humanos, corregedoria e auditoria interna) e, conforme apropriado, comunicação com órgãos externos de investigação (como Polícia, Ministério Público e Tribunais de Contas)</t>
  </si>
  <si>
    <t>1130</t>
  </si>
  <si>
    <t>Promover a capacidade da liderança</t>
  </si>
  <si>
    <t>1131</t>
  </si>
  <si>
    <t>A escolha dos membros da alta administração é realizada com base em critérios e procedimentos definidos</t>
  </si>
  <si>
    <t>1131A</t>
  </si>
  <si>
    <t>a) os critérios para a escolha de membros da alta administração estão definidos</t>
  </si>
  <si>
    <t>1131B</t>
  </si>
  <si>
    <t>b) os perfis profissionais desejados para o exercício de cargos e funções na alta administração estão definidos</t>
  </si>
  <si>
    <t>1131C</t>
  </si>
  <si>
    <t>c) é verificado o cumprimento dos critérios definidos, quando do ingresso de componente da alta administração</t>
  </si>
  <si>
    <t>1131D</t>
  </si>
  <si>
    <t>d) é verificado se há impedimentos legais decorrentes de sanções administrativas, cíveis, eleitorais ou penais, incluindo envolvimento em atos de corrupção, quando do ingresso de componente da alta administração (inclusive se a verificação é realizada por instâncias superiores)</t>
  </si>
  <si>
    <t>1131E</t>
  </si>
  <si>
    <t>e) a escolha de membros da alta administração é transparente, ou seja, são publicados, aos públicos interno e externo, os perfis profissionais desejáveis e critérios utilizados para a escolha, bem como os currículos dos membros selecionados</t>
  </si>
  <si>
    <t>1132</t>
  </si>
  <si>
    <t>O desempenho dos membros da alta administração é avaliado</t>
  </si>
  <si>
    <t>1132A</t>
  </si>
  <si>
    <t>a) há critérios definidos para avaliação de desempenho dos membros da alta administração</t>
  </si>
  <si>
    <t>1132B</t>
  </si>
  <si>
    <t>b) os membros da alta administração são avaliados periodicamente com base nas metas institucionais</t>
  </si>
  <si>
    <t>1132C</t>
  </si>
  <si>
    <t>c) os resultados das avaliações de desempenho dos membros da alta administração são divulgados às partes interessadas</t>
  </si>
  <si>
    <t>1133</t>
  </si>
  <si>
    <t>As competências dos membros da alta administração são aprimoradas</t>
  </si>
  <si>
    <t>1133A</t>
  </si>
  <si>
    <t>a) as formas de fomento ao desenvolvimento dos membros da alta administração são definidas</t>
  </si>
  <si>
    <t>1133B</t>
  </si>
  <si>
    <t>b) há procedimentos definidos para transmissão de informação e conhecimento no momento da sucessão de membros da alta administração</t>
  </si>
  <si>
    <t>2100</t>
  </si>
  <si>
    <t>Estratégia</t>
  </si>
  <si>
    <t>2110</t>
  </si>
  <si>
    <t>Gerir riscos</t>
  </si>
  <si>
    <t>2111</t>
  </si>
  <si>
    <t>A estrutura da gestão de riscos está definida</t>
  </si>
  <si>
    <t>2111A</t>
  </si>
  <si>
    <t>a) há política de gestão de riscos aprovada pelo conselho ou colegiado superior ou pela alta administração</t>
  </si>
  <si>
    <t>2111B</t>
  </si>
  <si>
    <t>b) foram definidas as instâncias responsáveis pelo sistema de gestão de riscos e respectivas competências (p. ex.: alta administração, gestores operacionais, gestores de riscos, instância de supervisão da gestão de riscos, instância colegiada de assessoramento, outras funções de segunda linha, auditoria interna)</t>
  </si>
  <si>
    <t>2111C</t>
  </si>
  <si>
    <t>c) foram definidos os critérios de análise e avaliação de riscos (orientações para determinação de níveis de risco, classificação e priorização dos riscos, e ainda para seleção das medidas de tratamento)</t>
  </si>
  <si>
    <t>2111D</t>
  </si>
  <si>
    <t>d) o processo de gestão de riscos está formalizado</t>
  </si>
  <si>
    <t>2111E</t>
  </si>
  <si>
    <t>e) os limites para exposição ao risco estão definidos</t>
  </si>
  <si>
    <t>2112</t>
  </si>
  <si>
    <t>Atividades típicas de segunda linha estão estabelecidas</t>
  </si>
  <si>
    <t>2112A</t>
  </si>
  <si>
    <t>a) estão atribuídas as atividades típicas de segunda linha: facilitação, apoio e monitoramento das atividades de gestão de riscos</t>
  </si>
  <si>
    <t>2112B</t>
  </si>
  <si>
    <t>b) foi definido fluxo de comunicação sobre riscos e controles entre os agentes que executam atividades de segunda linha, os gerentes de áreas (primeira linha), a auditoria interna (terceira linha), e a alta administração</t>
  </si>
  <si>
    <t>2112C</t>
  </si>
  <si>
    <t>c) as atividades da segunda linha incluem o monitoramento da integridade e precisão dos reportes de gestão de riscos</t>
  </si>
  <si>
    <t>2112D</t>
  </si>
  <si>
    <t>d) as atividades da segunda linha incluem o fornecimento de metodologias, ferramentas e orientações em geral para que os gestores (primeira linha) identifiquem e avaliem riscos</t>
  </si>
  <si>
    <t>2112E</t>
  </si>
  <si>
    <t>e) as atividades da segunda linha incluem o suporte aos gestores (primeira linha) na implementação e monitoramento contínuo dos controles internos destinados a mitigar os riscos identificados</t>
  </si>
  <si>
    <t>2112F</t>
  </si>
  <si>
    <t>f) as atividades da segunda linha incluem o apoio às atividades de auditoria interna (terceira linha), no acompanhamento e auxílio da interlocução com as áreas auditadas</t>
  </si>
  <si>
    <t>2112G</t>
  </si>
  <si>
    <t>g) as atividades da segunda linha incluem alertar a gerência operacional (primeira linha) para questões emergentes e para as mudanças no cenário regulatório e de riscos</t>
  </si>
  <si>
    <t>2113</t>
  </si>
  <si>
    <t>O processo de gestão de riscos da organização está implantado</t>
  </si>
  <si>
    <t>2113A</t>
  </si>
  <si>
    <t>a) objetivos e elementos (processos, produtos, atividades, ativos) críticos da organização estão identificados</t>
  </si>
  <si>
    <t>2113B</t>
  </si>
  <si>
    <t>b) há lista integrada de riscos críticos, incluindo causas, fontes, efeitos</t>
  </si>
  <si>
    <t>2113C</t>
  </si>
  <si>
    <t>c) os riscos constantes da lista integrada foram analisados e avaliados</t>
  </si>
  <si>
    <t>2113D</t>
  </si>
  <si>
    <t>d) o tratamento dos riscos está documentado</t>
  </si>
  <si>
    <t>2113E</t>
  </si>
  <si>
    <t>e) os responsáveis pelo tratamento dos riscos participam do processo de escolha das respostas aos riscos</t>
  </si>
  <si>
    <t>2113F</t>
  </si>
  <si>
    <t>f) os riscos críticos identificados são informados aos membros das instâncias superiores de governança</t>
  </si>
  <si>
    <t>2114</t>
  </si>
  <si>
    <t>Os riscos considerados críticos para a organização são geridos</t>
  </si>
  <si>
    <t>2114A</t>
  </si>
  <si>
    <t>a) os riscos críticos estão identificados</t>
  </si>
  <si>
    <t>2114B</t>
  </si>
  <si>
    <t>b) os riscos críticos estão analisados e avaliados</t>
  </si>
  <si>
    <t>2114C</t>
  </si>
  <si>
    <t>c) o tratamento dos riscos críticos está documentado</t>
  </si>
  <si>
    <t>2114D</t>
  </si>
  <si>
    <t>d) há monitoramento periódico dos riscos críticos identificados</t>
  </si>
  <si>
    <t>2115</t>
  </si>
  <si>
    <t>A organização executa processo de gestão de continuidade do negócio</t>
  </si>
  <si>
    <t>2115A</t>
  </si>
  <si>
    <t>a) há política de gestão de continuidade do negócio (PGCN) aprovada pela alta administração</t>
  </si>
  <si>
    <t>2115B</t>
  </si>
  <si>
    <t>b) o processo de gestão de continuidade do negócio está formalizado (a organização instituiu norma interna, guia ou instrumento similar com orientações quanto à execução do processo e definição de responsabilidades)</t>
  </si>
  <si>
    <t>2115C</t>
  </si>
  <si>
    <t>c) há plano de continuidade do negócio (PCN) aprovado pela alta administração</t>
  </si>
  <si>
    <t>2115D</t>
  </si>
  <si>
    <t>d) o PCN é testado e revisado periodicamente</t>
  </si>
  <si>
    <t>2120</t>
  </si>
  <si>
    <t>Estabelecer a estratégia</t>
  </si>
  <si>
    <t>2121</t>
  </si>
  <si>
    <t>O modelo de gestão da estratégia da organização está estabelecido</t>
  </si>
  <si>
    <t>2121A</t>
  </si>
  <si>
    <t>a) o modelo contempla a formulação da estratégia integrada ao processo de gestão de riscos</t>
  </si>
  <si>
    <t>2121B</t>
  </si>
  <si>
    <t>b) o modelo contempla o monitoramento da execução da estratégia</t>
  </si>
  <si>
    <t>2121C</t>
  </si>
  <si>
    <t>c) o modelo contempla a avaliação do resultado e impacto</t>
  </si>
  <si>
    <t>2121D</t>
  </si>
  <si>
    <t>d) o modelo contempla a revisão da estratégia</t>
  </si>
  <si>
    <t>2121E</t>
  </si>
  <si>
    <t>e) o modelo contempla a comunicação da estratégia</t>
  </si>
  <si>
    <t>2121F</t>
  </si>
  <si>
    <t>f) o modelo explicita as responsabilidades dos envolvidos na formulação e gestão da estratégia</t>
  </si>
  <si>
    <t>2121G</t>
  </si>
  <si>
    <t>g) o modelo orienta acerca de explicitar na estratégia as políticas públicas e programas de responsabilidade ou nas quais a organização esteja envolvida</t>
  </si>
  <si>
    <t>2121H</t>
  </si>
  <si>
    <t>h) o modelo orienta acerca de mecanismos de articulação e coordenação da estratégia, onde haja envolvimento de outras organizações</t>
  </si>
  <si>
    <t>2122</t>
  </si>
  <si>
    <t>A estratégia da organização está definida</t>
  </si>
  <si>
    <t>2122A</t>
  </si>
  <si>
    <t>a) a estratégia explicita objetivos, indicadores a serem mensurados e metas a serem alcançadas</t>
  </si>
  <si>
    <t>2122B</t>
  </si>
  <si>
    <t>b) na fase de formulação da estratégia, foram levadas em consideração as diretrizes e prioridades definidas pelos órgãos governantes superiores (p. ex.: secretarias especiais observam as diretrizes dos respectivos ministérios a que estão vinculadas e do Centro de Governo)</t>
  </si>
  <si>
    <t>2122C</t>
  </si>
  <si>
    <t>c) as políticas públicas de responsabilidade da organização ou nas quais a organização esteja envolvida estão explícitas na estratégia</t>
  </si>
  <si>
    <t>2122D</t>
  </si>
  <si>
    <t>d) os papéis/responsabilidades das organizações ou unidades (internas ou externas) que contribuem para o alcance de cada objetivo estão definidos</t>
  </si>
  <si>
    <t>2122E</t>
  </si>
  <si>
    <t>e) cada objetivo estratégico explicita pelo menos um responsável (pessoa ou unidade) por sua coordenação</t>
  </si>
  <si>
    <t>2122F</t>
  </si>
  <si>
    <t>f) cada objetivo estratégico tem pelo menos um indicador</t>
  </si>
  <si>
    <t>2122G</t>
  </si>
  <si>
    <t>g) a linha de base de cada um dos indicadores estratégicos foi aferida</t>
  </si>
  <si>
    <t>2122H</t>
  </si>
  <si>
    <t>h) há metas com periodicidade definida para cada um dos indicadores estratégicos</t>
  </si>
  <si>
    <t>2123</t>
  </si>
  <si>
    <t>A organização definiu metas para a simplificação do atendimento prestado aos usuários dos serviços públicos</t>
  </si>
  <si>
    <t>2123A</t>
  </si>
  <si>
    <t>a) há metas para a ampliação da oferta de serviços públicos prestados em meio digital</t>
  </si>
  <si>
    <t>2123B</t>
  </si>
  <si>
    <t>b) há metas com vistas à eliminação da exigência de atestados, certidões ou outros documentos comprobatórios que constem em base de dados oficial da administração pública federal, como condição para a prestação de serviços</t>
  </si>
  <si>
    <t>2123C</t>
  </si>
  <si>
    <t>c) há metas para reduzir a necessidade de atendimento presencial dos usuários em todas as etapas de prestação dos serviços públicos (p. ex.: por meio da automação completa das etapas de: solicitação, acompanhamento de solicitações, execução de procedimentos e comunicação de resultados)</t>
  </si>
  <si>
    <t>2123D</t>
  </si>
  <si>
    <t>d) há metas voltadas à melhoria e ao incremento da atuação integrada e sistêmica com outros órgãos e entidades dos quais dependa ou com os quais interaja intensivamente na prestação dos serviços públicos, tais como metas de compartilhamento de dados e metas de interoperabilidade relacionadas à adoção de procedimentos, ferramentas e plataformas comuns (p. ex.: Plataforma de Cidadania Digital)</t>
  </si>
  <si>
    <t>2123E</t>
  </si>
  <si>
    <t>e) há metas com vistas a otimizar o uso de múltiplos canais de atendimento (p. ex.: canal presencial, telefone, canal digital/internet, aplicativos móveis, correio eletrônico etc.), de modo a assegurar que canal adequado esteja disponível para usuários com necessidades especiais e, no caso de serviços críticos e relevantes, que canais alternativos estejam disponíveis, se falhar o canal principal</t>
  </si>
  <si>
    <t>2123F</t>
  </si>
  <si>
    <t>f) a organização utiliza a gestão de riscos como instrumento para promover a simplificação de procedimentos associados à prestação de serviços públicos, de modo a assegurar que somente sejam utilizados os controles indispensáveis, de acordo com os limites de exposição a riscos institucionalmente definidos, e que sejam eliminados controles desnecessários ou economicamente desvantajosos</t>
  </si>
  <si>
    <t>2123G</t>
  </si>
  <si>
    <t>g) a organização utiliza os resultados das pesquisas de satisfação como subsídio para promover melhoria na prestação dos serviços</t>
  </si>
  <si>
    <t>2130</t>
  </si>
  <si>
    <t>Promover a gestão estratégica</t>
  </si>
  <si>
    <t>2131</t>
  </si>
  <si>
    <t>A alta administração estabeleceu modelo de gestão dos processos finalísticos</t>
  </si>
  <si>
    <t>2131A</t>
  </si>
  <si>
    <t>a) há objetivos, indicadores e metas para a gestão dos processos finalísticos</t>
  </si>
  <si>
    <t>2131B</t>
  </si>
  <si>
    <t>b) na definição dos objetivos da gestão dos processos finalísticos, são considerados os demais instrumentos de planejamento da organização (p. ex.: plano estratégico institucional e planos diretores das demais funções de gestão)</t>
  </si>
  <si>
    <t>2131C</t>
  </si>
  <si>
    <t>c) os objetivos da gestão dos processos finalísticos estão alinhados com os objetivos de sustentabilidade</t>
  </si>
  <si>
    <t>2131D</t>
  </si>
  <si>
    <t>d) os objetivos, indicadores e metas da gestão dos processos finalísticos são divulgados</t>
  </si>
  <si>
    <t>2132</t>
  </si>
  <si>
    <t>A alta administração estabeleceu modelo de gestão de pessoas</t>
  </si>
  <si>
    <t>2132A</t>
  </si>
  <si>
    <t>a) estão definidos os papéis e responsabilidades em gestão de pessoas</t>
  </si>
  <si>
    <t>2132B</t>
  </si>
  <si>
    <t>b) estão definidas as responsabilidades dos envolvidos no processo de planejamento da força de trabalho</t>
  </si>
  <si>
    <t>2132C</t>
  </si>
  <si>
    <t>c) a alta administração recebe apoio de corpo colegiado (p. ex.: comitê composto por integrantes dos diversos setores da organização) formalmente responsável por auxiliá-la na tomada de decisões estratégicas relativas à gestão de pessoas</t>
  </si>
  <si>
    <t>2132D</t>
  </si>
  <si>
    <t>d) há objetivos, indicadores e metas para a gestão de pessoas</t>
  </si>
  <si>
    <t>2132E</t>
  </si>
  <si>
    <t>e) na definição dos objetivos da gestão de pessoas, são considerados os demais instrumentos de planejamento da organização (p. ex.: plano estratégico institucional e planos diretores das demais funções de gestão)</t>
  </si>
  <si>
    <t>2132F</t>
  </si>
  <si>
    <t>f) os objetivos da gestão de pessoas estão alinhados com os objetivos de sustentabilidade</t>
  </si>
  <si>
    <t>2132G</t>
  </si>
  <si>
    <t>g) os objetivos, indicadores e metas da gestão de pessoas são divulgados</t>
  </si>
  <si>
    <t>2133</t>
  </si>
  <si>
    <t>A alta administração estabeleceu modelo de gestão de tecnologia da informação</t>
  </si>
  <si>
    <t>2133A</t>
  </si>
  <si>
    <t>a) há diretrizes para o planejamento de tecnologia da informação</t>
  </si>
  <si>
    <t>2133B</t>
  </si>
  <si>
    <t>b) estão definidos os papéis e responsabilidades em gestão de tecnologia da informação</t>
  </si>
  <si>
    <t>2133C</t>
  </si>
  <si>
    <t>c) estão designados os responsáveis de cada área de negócio para a gestão dos respectivos sistemas informatizados</t>
  </si>
  <si>
    <t>2133D</t>
  </si>
  <si>
    <t>d) há comitê de tecnologia da informação composto por representantes de áreas relevantes da organização</t>
  </si>
  <si>
    <t>2133E</t>
  </si>
  <si>
    <t>e) o comitê de tecnologia da informação realiza as atividades previstas em ato constitutivo</t>
  </si>
  <si>
    <t>2133F</t>
  </si>
  <si>
    <t>f) há diretrizes para avaliação do desempenho dos serviços de tecnologia da informação</t>
  </si>
  <si>
    <t>2133G</t>
  </si>
  <si>
    <t>g) há objetivos, indicadores e metas para a gestão de tecnologia da informação</t>
  </si>
  <si>
    <t>2133H</t>
  </si>
  <si>
    <t>h) na definição dos objetivos da gestão de tecnologia da informação, são considerados os demais instrumentos de planejamento da organização (p. ex.: plano estratégico institucional e planos diretores das demais funções de gestão)</t>
  </si>
  <si>
    <t>2133I</t>
  </si>
  <si>
    <t>i) os objetivos da gestão de tecnologia da informação estão alinhados com os objetivos de sustentabilidade</t>
  </si>
  <si>
    <t>2133J</t>
  </si>
  <si>
    <t>j) os objetivos, indicadores e metas da gestão de tecnologia da informação são divulgados</t>
  </si>
  <si>
    <t>2134</t>
  </si>
  <si>
    <t>A alta administração estabeleceu modelo de gestão de contratações</t>
  </si>
  <si>
    <t>2134A</t>
  </si>
  <si>
    <t>a) a alta administração recebe apoio de corpo colegiado (p. ex.: comitê composto por integrantes dos diversos setores da organização) formalmente responsável por auxiliá-la na tomada de decisões estratégicas relativas à gestão de contratações</t>
  </si>
  <si>
    <t>2134B</t>
  </si>
  <si>
    <t>b) estão identificadas as decisões consideradas críticas na gestão de contratações e definidos os respectivos limites de alçada</t>
  </si>
  <si>
    <t>2134C</t>
  </si>
  <si>
    <t>c) há política de delegação de competências para a gestão de contratações</t>
  </si>
  <si>
    <t>2134D</t>
  </si>
  <si>
    <t>d) há diretrizes para a realização de contratações compartilhadas e centralizadas</t>
  </si>
  <si>
    <t>2134E</t>
  </si>
  <si>
    <t>e) há diretrizes para a realização de contratações sustentáveis, incluindo as realizadas por meio de convênios, acordos, ajustes e outros instrumentos congêneres</t>
  </si>
  <si>
    <t>2134F</t>
  </si>
  <si>
    <t>f) há objetivos, indicadores e metas para a gestão de contratações</t>
  </si>
  <si>
    <t>2134G</t>
  </si>
  <si>
    <t>g) na definição dos objetivos da gestão de contratações, são consideradas as alterações legislativas e regulamentares aplicáveis</t>
  </si>
  <si>
    <t>2134H</t>
  </si>
  <si>
    <t>h) na definição dos objetivos da gestão de contratações, são considerados os demais instrumentos de planejamento da organização (p. ex.: plano estratégico institucional e planos diretores das demais funções de gestão)</t>
  </si>
  <si>
    <t>2134I</t>
  </si>
  <si>
    <t>i) os objetivos da gestão de contratações estão alinhados com os objetivos de sustentabilidade</t>
  </si>
  <si>
    <t>2135</t>
  </si>
  <si>
    <t>A alta administração estabeleceu modelo de gestão orçamentária e financeira</t>
  </si>
  <si>
    <t>2135A</t>
  </si>
  <si>
    <t>a) estão definidos os papéis e responsabilidades da gestão orçamentária e financeira</t>
  </si>
  <si>
    <t>2135B</t>
  </si>
  <si>
    <t>b) a alta administração recebe apoio de corpo colegiado (p. ex. comitê composto por integrantes dos diversos setores da organização) na tomada de decisões estratégicas relativas à gestão orçamentária e financeira</t>
  </si>
  <si>
    <t>2135C</t>
  </si>
  <si>
    <t>c) há objetivos, indicadores e metas para a gestão orçamentária e financeira</t>
  </si>
  <si>
    <t>2135D</t>
  </si>
  <si>
    <t>d) na definição dos objetivos da gestão orçamentária e financeira, são considerados os demais instrumentos de planejamento da organização (p. ex.: plano estratégico institucional e planos diretores das demais funções de gestão)</t>
  </si>
  <si>
    <t>2135E</t>
  </si>
  <si>
    <t>e) os objetivos da gestão orçamentária e financeira estão alinhados com os objetivos de sustentabilidade</t>
  </si>
  <si>
    <t>2135F</t>
  </si>
  <si>
    <t>f) os objetivos, indicadores e metas da gestão orçamentária e financeira são divulgados</t>
  </si>
  <si>
    <t>2136</t>
  </si>
  <si>
    <t>A alta administração estabeleceu modelo de gestão da sustentabilidade ambiental</t>
  </si>
  <si>
    <t>2136A</t>
  </si>
  <si>
    <t>a) há objetivos, indicadores e metas de sustentabilidade ambiental</t>
  </si>
  <si>
    <t>2136B</t>
  </si>
  <si>
    <t>b) os objetivos de sustentabilidade ambiental estão alinhados à estratégia da organização</t>
  </si>
  <si>
    <t>2136C</t>
  </si>
  <si>
    <t>c) os objetivos, indicadores e metas de sustentabilidade ambiental são divulgados</t>
  </si>
  <si>
    <t>2136D</t>
  </si>
  <si>
    <t>d) os membros da alta administração ou de conselho ou colegiado superior aprovam as políticas organizacionais relacionadas à sustentabilidade ambiental</t>
  </si>
  <si>
    <t>2136E</t>
  </si>
  <si>
    <t>e) há manifestações formais dos membros da alta administração e de conselho ou colegiado superior de apoio à sustentabilidade ambiental (p. ex.: mensagens de apoio aos programas em e-mails aos colaboradores ou no site da organização, entrevistas, vídeos e eventos institucionais, notícias nos informativos internos, declarações reforçando a importância do alinhamento das políticas de sustentabilidade às estratégias da organização)</t>
  </si>
  <si>
    <t>2136F</t>
  </si>
  <si>
    <t>f) há responsável ou equipe designada, com dedicação exclusiva, para lidar com as questões relacionadas à sustentabilidade ambiental na organização</t>
  </si>
  <si>
    <t>2137</t>
  </si>
  <si>
    <t>A alta administração estabeleceu modelo de gestão da sustentabilidade social</t>
  </si>
  <si>
    <t>2137A</t>
  </si>
  <si>
    <t>a) há objetivos, indicadores e metas de sustentabilidade social</t>
  </si>
  <si>
    <t>2137B</t>
  </si>
  <si>
    <t>b) os objetivos, indicadores e metas de sustentabilidade social são divulgados</t>
  </si>
  <si>
    <t>2137C</t>
  </si>
  <si>
    <t>c) os membros da alta administração e de conselho ou colegiado superior aprovam formalmente as políticas organizacionais relacionadas à sustentabilidade social</t>
  </si>
  <si>
    <t>2137D</t>
  </si>
  <si>
    <t>d) os planos de sustentabilidade social estão alinhados à estratégia da organização</t>
  </si>
  <si>
    <t>2137E</t>
  </si>
  <si>
    <t>e) há manifestações formais dos membros da alta administração e de conselho ou colegiado superior de apoio à sustentabilidade social (p. ex.: mensagens de apoio aos programas em e-mails aos colaboradores ou no site da organização, entrevistas, vídeos e eventos institucionais, notícias nos informativos internos, declarações reforçando a importância do alinhamento das políticas de sustentabilidade às estratégias da organização)</t>
  </si>
  <si>
    <t>2137F</t>
  </si>
  <si>
    <t>f) há responsável ou equipe designada, com dedicação exclusiva, para lidar com as questões relacionadas à sustentabilidade social na organização</t>
  </si>
  <si>
    <t>2140</t>
  </si>
  <si>
    <t>Monitorar os resultados organizacionais</t>
  </si>
  <si>
    <t>2141</t>
  </si>
  <si>
    <t>A execução da estratégia é monitorada (eficácia)</t>
  </si>
  <si>
    <t>2141A</t>
  </si>
  <si>
    <t>a) o alcance das metas é aferido periodicamente</t>
  </si>
  <si>
    <t>2141B</t>
  </si>
  <si>
    <t>b) em caso de não alcance das metas, a organização registra os motivos e propõe medidas de tratamento</t>
  </si>
  <si>
    <t>2141C</t>
  </si>
  <si>
    <t>c) o relatório de acompanhamento do plano estratégico organizacional está publicado na internet, excepcionados os casos de sigilo amparados pela legislação</t>
  </si>
  <si>
    <t>2141D</t>
  </si>
  <si>
    <t>d) o relatório de acompanhamento do plano estratégico organizacional está em formato aberto, padronizado e legível por máquina, excepcionados os casos de sigilo amparados pela legislação</t>
  </si>
  <si>
    <t>2142</t>
  </si>
  <si>
    <t>A eficiência dos principais processos pelos quais a estratégia é implementada é avaliada</t>
  </si>
  <si>
    <t>2142A</t>
  </si>
  <si>
    <t>a) há indicadores de eficiência para a estratégia</t>
  </si>
  <si>
    <t>2142B</t>
  </si>
  <si>
    <t>b) os indicadores de eficiência são aferidos periodicamente</t>
  </si>
  <si>
    <t>2142C</t>
  </si>
  <si>
    <t>c) são registrados os motivos das ineficiências identificadas e são propostas medidas de tratamento</t>
  </si>
  <si>
    <t>2142D</t>
  </si>
  <si>
    <t>d) as informações sobre a aferição de eficiência são públicas, excepcionados os casos de sigilo amparados pela legislação</t>
  </si>
  <si>
    <t>2143</t>
  </si>
  <si>
    <t>Os efeitos da estratégia são avaliados (efetividade)</t>
  </si>
  <si>
    <t>2143A</t>
  </si>
  <si>
    <t>a) foram identificados os problemas a serem tratados e as oportunidades a serem exploradas pelos objetivos estratégicos</t>
  </si>
  <si>
    <t>2143B</t>
  </si>
  <si>
    <t>b) há indicadores de efetividade para a estratégia</t>
  </si>
  <si>
    <t>2143C</t>
  </si>
  <si>
    <t>c) os indicadores de efetividade são aferidos periodicamente e publicados, excepcionados os casos de sigilo amparados pela legislação</t>
  </si>
  <si>
    <t>2143D</t>
  </si>
  <si>
    <t>d) resultados não alcançados e efeitos negativos são registrados e são propostas medidas de tratamento</t>
  </si>
  <si>
    <t>2144</t>
  </si>
  <si>
    <t>Os efeitos dos impactos econômicos e regulatórios gerados pela organização são avaliados</t>
  </si>
  <si>
    <t>2144A</t>
  </si>
  <si>
    <t>a) há processo estabelecido para avaliar se o ato normativo necessita de uma Análise de Impacto Regulatório (ou instrumento equivalente)</t>
  </si>
  <si>
    <t>2144B</t>
  </si>
  <si>
    <t>b) há avaliação das partes impactadas pela regulação</t>
  </si>
  <si>
    <t>2144C</t>
  </si>
  <si>
    <t>c) o resultado das ações de Análise de Impacto Regulatório, por meio da Avaliação de Resultado Regulatório (ARR) (ou instrumento equivalente) é medido</t>
  </si>
  <si>
    <t>2144D</t>
  </si>
  <si>
    <t>d) há ações de capacitação das lideranças sobre a necessidade de avaliação do impacto regulatório</t>
  </si>
  <si>
    <t>2150</t>
  </si>
  <si>
    <t>Monitorar o desempenho das funções de gestão</t>
  </si>
  <si>
    <t>2151</t>
  </si>
  <si>
    <t>A liderança monitora o desempenho da gestão dos processos finalísticos</t>
  </si>
  <si>
    <t>2151A</t>
  </si>
  <si>
    <t>a) há acompanhamento da execução dos planos vigentes quanto ao alcance das metas estabelecidas</t>
  </si>
  <si>
    <t>2151B</t>
  </si>
  <si>
    <t>b) os indicadores de desempenho da gestão dos processos finalísticos estão implantados (há coleta e análise dos dados necessários à medição de desempenho)</t>
  </si>
  <si>
    <t>2151C</t>
  </si>
  <si>
    <t>c) os relatórios de medição de desempenho gestão dos processos finalísticos estão disponíveis à liderança, fornecendo informações atualizadas e precisas, apontando alertas ou problemas, para que a liderança aprove as medidas para resolver os problemas detectados ou evite que eles ocorram</t>
  </si>
  <si>
    <t>2152</t>
  </si>
  <si>
    <t>A liderança monitora o desempenho da gestão de pessoas</t>
  </si>
  <si>
    <t>2152A</t>
  </si>
  <si>
    <t>2152B</t>
  </si>
  <si>
    <t>b) os relatórios de medição de desempenho da gestão de pessoas estão disponíveis à liderança, fornecendo informações atualizadas e precisas, apontando alertas ou problemas, para que a liderança aprove as medidas para resolver os problemas detectados ou evite que eles ocorram</t>
  </si>
  <si>
    <t>2152C</t>
  </si>
  <si>
    <t>c) em caso de não alcance das metas, a organização registra os motivos e propõe medidas de tratamento</t>
  </si>
  <si>
    <t>2153</t>
  </si>
  <si>
    <t>A liderança monitora o desempenho da gestão de tecnologia da informação</t>
  </si>
  <si>
    <t>2153A</t>
  </si>
  <si>
    <t>2153B</t>
  </si>
  <si>
    <t>b) os relatórios de medição de desempenho da gestão de tecnologia da informação estão disponíveis à liderança, fornecendo informações atualizadas e precisas, apontando alertas ou problemas, para que a liderança aprove as medidas para resolver os problemas detectados ou evite que eles ocorram</t>
  </si>
  <si>
    <t>2153C</t>
  </si>
  <si>
    <t>2154</t>
  </si>
  <si>
    <t>A liderança monitora o desempenho da gestão de contratações</t>
  </si>
  <si>
    <t>2154A</t>
  </si>
  <si>
    <t>2154B</t>
  </si>
  <si>
    <t>b) o controle do cronograma do Plano de Contratações Anual (PCA) está associado ao controle da execução do orçamento</t>
  </si>
  <si>
    <t>2154C</t>
  </si>
  <si>
    <t>c) os relatórios de medição de desempenho da gestão de contratações estão disponíveis à liderança, fornecendo informações atualizadas e precisas, apontando alertas ou problemas, para que a liderança aprove as medidas para resolver os problemas detectados ou evite que eles ocorram</t>
  </si>
  <si>
    <t>2154D</t>
  </si>
  <si>
    <t>d) em caso de não alcance das metas, a organização registra os motivos e propõe medidas de tratamento</t>
  </si>
  <si>
    <t>2155</t>
  </si>
  <si>
    <t>A liderança monitora o desempenho da gestão orçamentária e financeira</t>
  </si>
  <si>
    <t>2155A</t>
  </si>
  <si>
    <t>2155B</t>
  </si>
  <si>
    <t>b) os relatórios de medição de desempenho da gestão orçamentária e financeira estão disponíveis à liderança, fornecendo informações atualizadas e precisas, apontando alertas ou problemas, para que a liderança aprove as medidas para resolver os problemas detectados ou evite que eles ocorram</t>
  </si>
  <si>
    <t>2155C</t>
  </si>
  <si>
    <t>2156</t>
  </si>
  <si>
    <t>A liderança monitora o desempenho da gestão de sustentabilidade ambiental</t>
  </si>
  <si>
    <t>2156A</t>
  </si>
  <si>
    <t>a) há acompanhamento da execução dos planos vigentes quanto ao alcance das metas estabelecidas (P. ex.: do Plano de Logística Sustentável - PLS ou de instrumento equivalente)</t>
  </si>
  <si>
    <t>2156B</t>
  </si>
  <si>
    <t>b) os relatórios de medição de desempenho da gestão de sustentabilidade ambiental fornecem informações atualizadas e precisas, apontando alertas ou problemas, para que a liderança da organização aprove as medidas para resolver os problemas detectados ou evite que eles ocorram</t>
  </si>
  <si>
    <t>2156C</t>
  </si>
  <si>
    <t>2157</t>
  </si>
  <si>
    <t>A liderança monitora o desempenho da gestão de sustentabilidade social</t>
  </si>
  <si>
    <t>2157A</t>
  </si>
  <si>
    <t>2157B</t>
  </si>
  <si>
    <t>b) os relatórios de medição de desempenho da gestão de sustentabilidade social fornecem informações atualizadas e precisas, apontando alertas ou problemas, para que a liderança da organização aprove as medidas para resolver os problemas detectados ou evite que eles ocorram</t>
  </si>
  <si>
    <t>2157C</t>
  </si>
  <si>
    <t>3100</t>
  </si>
  <si>
    <t>Controle</t>
  </si>
  <si>
    <t>3110</t>
  </si>
  <si>
    <t>Promover a transparência</t>
  </si>
  <si>
    <t>3111</t>
  </si>
  <si>
    <t>Transparência ativa e passiva são asseguradas às partes interessadas</t>
  </si>
  <si>
    <t>3111A</t>
  </si>
  <si>
    <t>a) diretrizes (incluídos critérios e limites) para acesso à informação estão definidos</t>
  </si>
  <si>
    <t>3111B</t>
  </si>
  <si>
    <t>b) há canal(is) de comunicação para solicitação de acesso a informações por meio eletrônico e para o seu acompanhamento</t>
  </si>
  <si>
    <t>3111C</t>
  </si>
  <si>
    <t>c) a satisfação das partes interessadas com as informações disponibilizadas pela organização em sítios oficiais na internet é avaliada</t>
  </si>
  <si>
    <t>3111D</t>
  </si>
  <si>
    <t>d) a organização publica a agenda de compromissos públicos dos membros da alta administração e do conselho ou colegiado superior</t>
  </si>
  <si>
    <t>3111E</t>
  </si>
  <si>
    <t>e) a organização publica anualmente relatório estatístico contendo a quantidade de pedidos de acesso à informação recebidos, atendidos e indeferidos (Lei 12.527/2011, art. 30, inciso III)</t>
  </si>
  <si>
    <t>3111F</t>
  </si>
  <si>
    <t>f) a organização publica relatórios periódicos de monitoramento do cumprimento da Lei 12.527/2011 (art. 40, inciso II)</t>
  </si>
  <si>
    <t>3112</t>
  </si>
  <si>
    <t>A organização publica seus dados de forma aderente aos princípios de dados abertos</t>
  </si>
  <si>
    <t>3112A</t>
  </si>
  <si>
    <t>a) diretrizes (incluídos critérios e limites) para abertura de dados estão definidos</t>
  </si>
  <si>
    <t>3112B</t>
  </si>
  <si>
    <t>b) plano de dados abertos da organização está publicado</t>
  </si>
  <si>
    <t>3112C</t>
  </si>
  <si>
    <t>c) a organização publica o catálogo de informações às quais espontaneamente se compromete a dar transparência ativa, por serem de interesse público</t>
  </si>
  <si>
    <t>3112D</t>
  </si>
  <si>
    <t>d) foram atribuídas as responsabilidades pela publicação e manutenção de cada base de dados aberta</t>
  </si>
  <si>
    <t>3112E</t>
  </si>
  <si>
    <t>e) o conteúdo mínimo exigido por atos normativos é publicado em formato aberto (possibilita a gravação de relatórios em formatos eletrônicos, abertos e não proprietários)</t>
  </si>
  <si>
    <t>3112F</t>
  </si>
  <si>
    <t>f) há mecanismos para que as partes interessadas notifiquem a organização com respeito à atualização e integridade dos dados disponibilizados em sítios oficiais na internet</t>
  </si>
  <si>
    <t>3112G</t>
  </si>
  <si>
    <t>g) há monitoramento sobre o cumprimento do plano de dados abertos</t>
  </si>
  <si>
    <t>3120</t>
  </si>
  <si>
    <t>Garantir a accountability</t>
  </si>
  <si>
    <t>3121</t>
  </si>
  <si>
    <t>A organização presta contas diretamente à sociedade</t>
  </si>
  <si>
    <t>3121A</t>
  </si>
  <si>
    <t>a) a organização publica, em sítios oficiais na internet, os relatórios de auditorias internas e prestações de contas (no caso do poder executivo, inclusos os relatórios emitidos pela Controladoria-Geral da União), ressalvados os casos de restrição de acesso amparados pela legislação</t>
  </si>
  <si>
    <t>3121B</t>
  </si>
  <si>
    <t>b) a organização publica, em sítios oficiais na internet, informações relativas à implementação, acompanhamento e resultados dos programas, projetos e ações pelos quais está responsável, bem como metas e indicadores propostos, ressalvados os casos de restrição de acesso amparados pela legislação</t>
  </si>
  <si>
    <t>3121C</t>
  </si>
  <si>
    <t>c) a organização publica, em sítios oficiais na internet, informações atualizadas relativas à execução do seu orçamento, ressalvados os casos de restrição de acesso amparados pela legislação</t>
  </si>
  <si>
    <t>3121D</t>
  </si>
  <si>
    <t>d) a organização publica, em sítios oficiais na internet, informações acerca da remuneração de seus colaboradores e gestores, membros de conselhos e alta administração, ressalvados os casos de restrição de acesso amparados pela legislação</t>
  </si>
  <si>
    <t>3121E</t>
  </si>
  <si>
    <t>e) a organização publica, em sítios oficiais na internet, informações individualizadas acerca de gastos com cartões corporativos e viagens, ressalvados os casos de restrição de acesso amparados pela legislação</t>
  </si>
  <si>
    <t>3121F</t>
  </si>
  <si>
    <t>f) a organização publica, em sítios oficiais na internet, informações relevantes sobre políticas e práticas de governança organizacional, ressalvados os casos de restrição de acesso amparados pela legislação</t>
  </si>
  <si>
    <t>3121G</t>
  </si>
  <si>
    <t>g) a ouvidoria (ou canal de comunicação similar) propõe melhorias na qualidade e conteúdo da prestação de contas à sociedade, com base nas sugestões e críticas recebidas</t>
  </si>
  <si>
    <t>3121H</t>
  </si>
  <si>
    <t>h) a organização utiliza os resultados das pesquisas de satisfação como subsídio para promover melhoria na prestação dos serviços</t>
  </si>
  <si>
    <t>3122</t>
  </si>
  <si>
    <t>A organização publica extrato de todos os planos de sua responsabilidade e respectivos relatórios de acompanhamento, excepcionados os casos de restrição de acesso amparados pela legislação</t>
  </si>
  <si>
    <t>3122A</t>
  </si>
  <si>
    <t>a) todos os extratos de planos de responsabilidade da organização explicitam os objetivos a serem alcançados e suas partes interessadas (responsáveis pela execução e público-alvo da intervenção)</t>
  </si>
  <si>
    <t>3122B</t>
  </si>
  <si>
    <t>b) nos extratos de planos de responsabilidade da organização, cada objetivo está relacionado de forma explícita a um ou mais orçamentos (p. ex.: objetivos que requerem o uso de recursos do Orçamento Geral da União)</t>
  </si>
  <si>
    <t>3122C</t>
  </si>
  <si>
    <t>c) nos extratos de planos de responsabilidade da organização, são publicados indicadores de desempenho (que permitam medir eficácia e efetividade) associados a cada um dos objetivos</t>
  </si>
  <si>
    <t>3122D</t>
  </si>
  <si>
    <t>d) nos extratos de planos de responsabilidade da organização, são publicadas metas quantificáveis para todos os indicadores de desempenho</t>
  </si>
  <si>
    <t>3122E</t>
  </si>
  <si>
    <t>e) nos extratos dos relatórios anuais de acompanhamento, são publicados os valores alcançados anualmente ou a cada dois anos para cada indicador</t>
  </si>
  <si>
    <t>3122F</t>
  </si>
  <si>
    <t>f) todos os relatórios de acompanhamento dos planos de responsabilidade da organização e relatórios de gestão estão publicados na internet, excepcionados os casos de sigilo amparados pela legislação</t>
  </si>
  <si>
    <t>3122G</t>
  </si>
  <si>
    <t>g) todos os extratos de planos de responsabilidade da organização e respectivos relatórios de acompanhamento estão publicados em formato aberto, padronizado e legível por máquina, excepcionados os casos de sigilo amparados pela legislação</t>
  </si>
  <si>
    <t>3122H</t>
  </si>
  <si>
    <t>h) todos os extratos de planos de responsabilidade da organização e respectivos relatórios de acompanhamento estão publicados na internet (por ex.: no Portal Brasileiro de Dados Abertos), excepcionados os casos de sigilo amparados pela legislação</t>
  </si>
  <si>
    <t>3123</t>
  </si>
  <si>
    <t>O canal de denúncias está estabelecido</t>
  </si>
  <si>
    <t>3123A</t>
  </si>
  <si>
    <t>a) há canal(is) para apresentação e acompanhamento de denúncias</t>
  </si>
  <si>
    <t>3123B</t>
  </si>
  <si>
    <t>b) há diretrizes para recebimento, tratamento e acompanhamento de denúncias</t>
  </si>
  <si>
    <t>3123C</t>
  </si>
  <si>
    <t>c) o(s) canal(is) de denúncias é(são) divulgado(s) para os públicos interno e externo</t>
  </si>
  <si>
    <t>3123D</t>
  </si>
  <si>
    <t>d) a acessibilidade do(s) canal(is) de denúncias é avaliada</t>
  </si>
  <si>
    <t>3123E</t>
  </si>
  <si>
    <t>e) as denúncias contra a alta administração são destinadas a uma instância superior (p. ex.: conselho ou colegiado superior)</t>
  </si>
  <si>
    <t>3123F</t>
  </si>
  <si>
    <t>f) cada denúncia recebida é analisada em processo individual</t>
  </si>
  <si>
    <t>3124</t>
  </si>
  <si>
    <t>Mecanismos para apurar indícios de irregularidades e promover a responsabilização em caso de comprovação estão estabelecidos</t>
  </si>
  <si>
    <t>3124A</t>
  </si>
  <si>
    <t>a) estão estabelecidas as instâncias responsáveis por apurar (mediante denúncia ou de ofício) e tratar desvios éticos e infrações disciplinares cometidos por gestores ou colaboradores da organização</t>
  </si>
  <si>
    <t>3124B</t>
  </si>
  <si>
    <t>b) há procedimentos administrativos padronizados para orientar a apuração e tratamento de desvios éticos cometidos por gestores ou colaboradores da organização</t>
  </si>
  <si>
    <t>3124C</t>
  </si>
  <si>
    <t>c) há procedimentos administrativos padronizados para orientar a apuração e tratamento de infrações disciplinares cometidas por gestores ou colaboradores da organização (p. ex.: detalhamento de ações para realização de sindicâncias, de processos administrativos disciplinares e de procedimentos disciplinares, de tomada de contas especial)</t>
  </si>
  <si>
    <t>3124D</t>
  </si>
  <si>
    <t>d) há procedimentos administrativos padronizados para apuração e tratamento de atos lesivos cometidos por pessoas jurídicas contra a organização (p. ex.: detalhamento de ações para realização de processo administrativo de responsabilização, de acordos de leniência, procedimentos baseados nas diretrizes da Lei 12.846/2013)</t>
  </si>
  <si>
    <t>3124E</t>
  </si>
  <si>
    <t>e) a organização adota ações para assegurar que os membros de comissões de sindicância, inquérito ou investigação possuam a qualificação técnica necessária para essa atividade (p. ex.: plano de capacitação, manutenção de quadro de colaboradores com a capacitação adequada)</t>
  </si>
  <si>
    <t>3124F</t>
  </si>
  <si>
    <t>f) há procedimentos que orientem acerca de encaminhamentos de resultados das apurações aos órgãos competentes quando necessário</t>
  </si>
  <si>
    <t>3124G</t>
  </si>
  <si>
    <t>g) a organização adota meios de simplificação de apuração e punição de faltas de menor potencial ofensivo, estimulando termos de ajustes de conduta e outros mecanismos que reduzam o custo administrativo de processamento de falhas menores em relação a questões mais relevantes</t>
  </si>
  <si>
    <t>3130</t>
  </si>
  <si>
    <t>Assegurar a efetividade da auditoria interna</t>
  </si>
  <si>
    <t>3131</t>
  </si>
  <si>
    <t>A instância superior de governança da organização participa da elaboração do Plano Anual de Auditoria Interna</t>
  </si>
  <si>
    <t>3131A</t>
  </si>
  <si>
    <t>a) a instância superior de governança informa anualmente a auditoria interna acerca dos objetivos estratégicos e prioridades organizacionais que possam ser considerados na elaboração dos planos de auditoria interna (no caso da CGU, considerar os planos de auditoria da Ciset Presidência. Quanto aos ministérios e demais organizações do Poder Executivo que não possuam unidade de auditoria interna própria, considerar os planos de auditoria da Secretaria Federal de Controle Interno - SFC ou da Ciset à qual está jurisdicionada)</t>
  </si>
  <si>
    <t>3131B</t>
  </si>
  <si>
    <t>b) a instância superior de governança informa anualmente a auditoria interna acerca dos riscos críticos organizacionais que possam ser considerados na elaboração dos planos de auditoria interna (no caso da CGU, considerar os planos de auditoria da Ciset Presidência. Quanto aos ministérios e demais organizações do Poder Executivo que não possuam unidade de auditoria interna própria, considerar os planos de auditoria da Secretaria Federal de Controle Interno - SFC ou da Ciset à qual está jurisdicionada)</t>
  </si>
  <si>
    <t>3131C</t>
  </si>
  <si>
    <t>c) a instância superior de governança informa anualmente a auditoria interna acerca de processos e atividades relevantes organizacionais que possam ser considerados na elaboração dos planos de auditoria interna (no caso da CGU, considerar os planos de auditoria da Ciset Presidência. Quanto aos ministérios e demais organizações do Poder Executivo que não possuam unidade de auditoria interna própria, considerar os planos de auditoria da Secretaria Federal de Controle Interno - SFC ou da Ciset à qual está jurisdicionada)</t>
  </si>
  <si>
    <t>3132</t>
  </si>
  <si>
    <t>A instância superior de governança recebe serviços de auditoria interna que adicionam valor à organização</t>
  </si>
  <si>
    <t>3132A</t>
  </si>
  <si>
    <t>a) os serviços de auditoria interna prestados anualmente para a organização cobrem riscos críticos organizacionais</t>
  </si>
  <si>
    <t>3132B</t>
  </si>
  <si>
    <t>b) os serviços de auditoria interna prestados anualmente para a organização cobrem processos de governança organizacional</t>
  </si>
  <si>
    <t>3132C</t>
  </si>
  <si>
    <t>c) os serviços de auditoria interna prestados anualmente para a organização contemplam avaliação da gestão de tecnologia da informação</t>
  </si>
  <si>
    <t>3132D</t>
  </si>
  <si>
    <t>d) os serviços de auditoria interna prestados anualmente para a organização contemplam avaliação da gestão de contratações</t>
  </si>
  <si>
    <t>3133</t>
  </si>
  <si>
    <t>A organização acompanha os resultados dos trabalhos de auditoria interna</t>
  </si>
  <si>
    <t>3133A</t>
  </si>
  <si>
    <t>a) a instância superior de governança da organização avalia os serviços prestados pela função de auditoria interna</t>
  </si>
  <si>
    <t>3133B</t>
  </si>
  <si>
    <t>b) a instância superior de governança da organização toma conhecimento dos resultados do programa de garantia de qualidade e melhoria da atividade de auditoria interna</t>
  </si>
  <si>
    <t>3133C</t>
  </si>
  <si>
    <t>c) a instância superior de governança da organização discute formalmente acerca dos resultados dos principais trabalhos de auditoria interna</t>
  </si>
  <si>
    <t>3133D</t>
  </si>
  <si>
    <t>d) a alta administração da organização zela pela adequada implementação das recomendações emitidas pela auditoria interna, aceitando formalmente o risco associado à decisão de não adotar alguma recomendação</t>
  </si>
  <si>
    <t>4100</t>
  </si>
  <si>
    <t>Gestão de Pessoas</t>
  </si>
  <si>
    <t>4110</t>
  </si>
  <si>
    <t>Realizar planejamento da gestão de pessoas</t>
  </si>
  <si>
    <t>4111</t>
  </si>
  <si>
    <t>Há objetivos, indicadores e metas de desempenho para cada função (subsistema) de gestão de pessoas</t>
  </si>
  <si>
    <t>4111A</t>
  </si>
  <si>
    <t>a) há objetivos, indicadores e metas de desempenho para a função (subsistema) de recrutamento e seleção</t>
  </si>
  <si>
    <t>4111B</t>
  </si>
  <si>
    <t>b) há objetivos, indicadores e metas de desempenho para a função (subsistema) de desenvolvimento profissional</t>
  </si>
  <si>
    <t>4111C</t>
  </si>
  <si>
    <t>c) há objetivos, indicadores e metas de desempenho para a função (subsistema) de gestão de desempenho</t>
  </si>
  <si>
    <t>4111D</t>
  </si>
  <si>
    <t>d) há objetivos, indicadores e metas de desempenho para a função (subsistema) de gestão da qualidade de vida e promoção da saúde</t>
  </si>
  <si>
    <t>4112</t>
  </si>
  <si>
    <t>Há plano(s) específico(s) para orientar a gestão de pessoas na organização</t>
  </si>
  <si>
    <t>4112A</t>
  </si>
  <si>
    <t>a) o(s) plano(s) está(ão) alinhado(s) com o Plano Estratégico organizacional</t>
  </si>
  <si>
    <t>4112B</t>
  </si>
  <si>
    <t>b) o(s) plano(s) está(ão) alinhado(s) com os objetivos de sustentabilidade definidos pela organização</t>
  </si>
  <si>
    <t>4112C</t>
  </si>
  <si>
    <t>c) o(s) plano(s) orienta(m) a função (subsistema) de recrutamento e seleção</t>
  </si>
  <si>
    <t>4112D</t>
  </si>
  <si>
    <t>d) o(s) plano(s) orienta(m) a função (subsistema) de desenvolvimento profissional</t>
  </si>
  <si>
    <t>4112E</t>
  </si>
  <si>
    <t>e) o(s) plano(s) orienta(m) a função (subsistema) de gestão de desempenho</t>
  </si>
  <si>
    <t>4112F</t>
  </si>
  <si>
    <t>f) o(s) plano(s) orienta(m) a função (subsistema) de gestão da qualidade de vida e promoção da saúde</t>
  </si>
  <si>
    <t>4112G</t>
  </si>
  <si>
    <t>g) a organização avalia o cumprimento dos planos de gestão de pessoas</t>
  </si>
  <si>
    <t>4120</t>
  </si>
  <si>
    <t>Suprir a demanda por colaboradores e gestores</t>
  </si>
  <si>
    <t>4121</t>
  </si>
  <si>
    <t>Os perfis profissionais desejados para cada ocupação ou grupo de ocupações de gestão estão definidos e documentados</t>
  </si>
  <si>
    <t>4121A</t>
  </si>
  <si>
    <t>a) as responsabilidades e atribuições dos gestores estão definidas, documentadas e publicadas</t>
  </si>
  <si>
    <t>4121B</t>
  </si>
  <si>
    <t>b) as responsabilidades e atribuições dos gestores são revisadas periodicamente e publicadas</t>
  </si>
  <si>
    <t>4121C</t>
  </si>
  <si>
    <t>c) relacionou-se, no perfil profissional, além de requerimentos de ordem legal, um conjunto de competências e habilidades que os ocupantes dos cargos de gestão devem possuir</t>
  </si>
  <si>
    <t>4121D</t>
  </si>
  <si>
    <t>d) a organização utiliza mecanismos de transparência ativa para disponibilizar às partes interessadas internas e externas os perfis profissionais definidos para as ocupações de gestão</t>
  </si>
  <si>
    <t>4122</t>
  </si>
  <si>
    <t>Há definição do quantitativo necessário de pessoal por unidade organizacional ou por processo de trabalho</t>
  </si>
  <si>
    <t>4122A</t>
  </si>
  <si>
    <t>a) há política de orientação para o dimensionamento da força de trabalho</t>
  </si>
  <si>
    <t>4122B</t>
  </si>
  <si>
    <t>b) o quantitativo necessário por unidade organizacional, ou por processo de trabalho, é definido com base em critério(s) ou procedimento(s) técnico(s)</t>
  </si>
  <si>
    <t>4122C</t>
  </si>
  <si>
    <t>c) o quantitativo necessário de pessoal por unidade organizacional ou por processo de trabalho da área finalística está documentado</t>
  </si>
  <si>
    <t>4122D</t>
  </si>
  <si>
    <t>d) o quantitativo necessário de pessoal por unidade organizacional ou por processo de trabalho da área administrativa está documentado</t>
  </si>
  <si>
    <t>4122E</t>
  </si>
  <si>
    <t>e) há revisão periódica do quantitativo de pessoal necessário por unidade organizacional ou processo de trabalho</t>
  </si>
  <si>
    <t>4122F</t>
  </si>
  <si>
    <t>f) o número de vagas solicitadas para serem preenchidas nas seleções externas é estabelecido a partir do quantitativo necessário de pessoal por unidade organizacional por processo de trabalho</t>
  </si>
  <si>
    <t>4123</t>
  </si>
  <si>
    <t>Monitora-se um conjunto de indicadores relevantes sobre força de trabalho</t>
  </si>
  <si>
    <t>4123A</t>
  </si>
  <si>
    <t>a) o monitoramento contempla características da composição da força de trabalho (idade, tempo de serviço, sexo, formação acadêmica, etc.)</t>
  </si>
  <si>
    <t>4123B</t>
  </si>
  <si>
    <t>b) o monitoramento contempla a evolução do quadro de pessoal, com movimentações, ingressos, desligamentos, aposentadorias e a estimativa de aposentadoria, por cargo</t>
  </si>
  <si>
    <t>4123C</t>
  </si>
  <si>
    <t>c) o monitoramento contempla índices de rotatividade por departamento ou unidade organizacional</t>
  </si>
  <si>
    <t>4123D</t>
  </si>
  <si>
    <t>d) o monitoramento contempla a quantidade de horas de treinamento por servidor durante determinado período de tempo (ano, mês, etc.)</t>
  </si>
  <si>
    <t>4123E</t>
  </si>
  <si>
    <t>e) o monitoramento contempla a quantidade de dias de afastamento por licença saúde dos colaboradores</t>
  </si>
  <si>
    <t>4124</t>
  </si>
  <si>
    <t>A escolha dos gestores ocorre segundo perfis profissionais previamente definidos e documentados</t>
  </si>
  <si>
    <t>4124A</t>
  </si>
  <si>
    <t>a) avalia-se, previamente à nomeação/designação, se o gestor possui impedimentos legais decorrentes de sanções administrativas, cíveis, eleitorais ou penais, incluindo envolvimento em atos de corrupção</t>
  </si>
  <si>
    <t>4124B</t>
  </si>
  <si>
    <t>b) os gestores são selecionados com base em perfil profissional previamente definido e documentado, e compatível com o cargo ou função para o qual tenha sido indicado</t>
  </si>
  <si>
    <t>4124C</t>
  </si>
  <si>
    <t>c) são utilizadas ferramentas estruturadas para auxiliar a seleção dos ocupantes dos cargos/funções comissionados de gestão</t>
  </si>
  <si>
    <t>4124D</t>
  </si>
  <si>
    <t>d) são utilizados mecanismos de transparência ativa para disponibilizar às partes interessadas externas e internas o currículo dos ocupantes dos cargos/funções de gestão</t>
  </si>
  <si>
    <t>4125</t>
  </si>
  <si>
    <t>Os métodos e critérios das seleções externas (p. ex.: dos concursos públicos) são definidos com base nos perfis profissionais desejados definidos</t>
  </si>
  <si>
    <t>4125A</t>
  </si>
  <si>
    <t>a) o número de vagas solicitadas para serem preenchidas nas seleções externas é estabelecido a partir do quantitativo necessário de pessoal por unidade organizacional ou por processo de trabalho, atualizado conforme a prática ‘4122. Há definição do quantitativo necessário de pessoal por unidade organizacional ou por processo de trabalho’</t>
  </si>
  <si>
    <t>4125B</t>
  </si>
  <si>
    <t>b) as necessidades de pessoal das unidades organizacionais são avaliadas antes da alocação dos colaboradores</t>
  </si>
  <si>
    <t>4125C</t>
  </si>
  <si>
    <t>c) avalia-se, previamente à alocação, o perfil profissional do futuro colaborador</t>
  </si>
  <si>
    <t>4125D</t>
  </si>
  <si>
    <t>d) avalia-se, antes da realização de movimentações internas, o perfil profissional dos colaboradores e as necessidades da unidade organizacional</t>
  </si>
  <si>
    <t>4125E</t>
  </si>
  <si>
    <t>e) há mecanismos de transparência ativa para disponibilizar o perfil profissional desejado pela unidade organizacional ou por processo de trabalho</t>
  </si>
  <si>
    <t>4130</t>
  </si>
  <si>
    <t>Desenvolver as competências dos colaboradores e dos gestores</t>
  </si>
  <si>
    <t>4131</t>
  </si>
  <si>
    <t>As lacunas de competências dos colaboradores e gestores da organização são identificadas e documentadas</t>
  </si>
  <si>
    <t>4131A</t>
  </si>
  <si>
    <t>a) as lacunas de competências pessoais (transversais, comuns a todos os colaboradores) da organização são identificadas e documentadas</t>
  </si>
  <si>
    <t>4131B</t>
  </si>
  <si>
    <t>b) as lacunas de competências de liderança e gestão necessárias para a atuação dos gestores da organização são identificadas e documentadas</t>
  </si>
  <si>
    <t>4131C</t>
  </si>
  <si>
    <t>c) as lacunas de competências técnicas da área finalística necessárias para a atuação dos colaboradores da organização são identificadas e documentadas</t>
  </si>
  <si>
    <t>4131D</t>
  </si>
  <si>
    <t>d) as lacunas de competências técnicas da área administrativa necessárias para a atuação dos colaboradores da organização são identificadas e documentadas</t>
  </si>
  <si>
    <t>4131E</t>
  </si>
  <si>
    <t>e) há ações de desenvolvimento de liderança para os colaboradores que assumem funções gerenciais</t>
  </si>
  <si>
    <t>4132</t>
  </si>
  <si>
    <t>A organização avalia as ações educacionais realizadas, com o objetivo de promover melhorias em ações educacionais futuras</t>
  </si>
  <si>
    <t>4132A</t>
  </si>
  <si>
    <t>a) é avaliada a satisfação dos participantes com ações educacionais realizadas (nível 1 – reação)</t>
  </si>
  <si>
    <t>4132B</t>
  </si>
  <si>
    <t>b) é avaliada a aprendizagem dos participantes em ações educacionais realizadas (nível 2 – aprendizado)</t>
  </si>
  <si>
    <t>4132C</t>
  </si>
  <si>
    <t>c) é avaliada a contribuição de ações educacionais realizadas para o desempenho dos participantes (nível 3 – comportamento)</t>
  </si>
  <si>
    <t>4132D</t>
  </si>
  <si>
    <t>d) é avaliada a contribuição de ações educacionais realizadas para o resultado da organização, como, por exemplo, contribuição para redução de custos, melhoria do clima organizacional, aumento da produtividade, melhoria da satisfação de clientes (nível 4 – resultados)</t>
  </si>
  <si>
    <t>4140</t>
  </si>
  <si>
    <t>Desenvolver e manter ambiente de trabalho positivo para o desempenho</t>
  </si>
  <si>
    <t>4141</t>
  </si>
  <si>
    <t>O ambiente de trabalho organizacional é avaliado</t>
  </si>
  <si>
    <t>4141A</t>
  </si>
  <si>
    <t>a) realiza-se pesquisa de clima organizacional, qualidade de vida ou de satisfação com o trabalho</t>
  </si>
  <si>
    <t>4141B</t>
  </si>
  <si>
    <t>b) as pesquisas incluem a opinião dos colaboradores com a participação na formulação estratégica e no planejamento da organização</t>
  </si>
  <si>
    <t>4141C</t>
  </si>
  <si>
    <t>c) as pesquisas incluem a opinião dos colaboradores sobre a chefia</t>
  </si>
  <si>
    <t>4141D</t>
  </si>
  <si>
    <t>d) as pesquisas incluem a opinião dos colaboradores sobre os benefícios oferecidos</t>
  </si>
  <si>
    <t>4141E</t>
  </si>
  <si>
    <t>e) as pesquisas incluem a opinião dos colaboradores sobre as condições físicas de trabalho</t>
  </si>
  <si>
    <t>4141F</t>
  </si>
  <si>
    <t>f) as pesquisas incluem a opinião dos colaboradores sobre o reconhecimento do trabalho realizado</t>
  </si>
  <si>
    <t>4141G</t>
  </si>
  <si>
    <t>g) as pesquisas incluem a opinião dos colaboradores sobre as características das tarefas realizadas</t>
  </si>
  <si>
    <t>4142</t>
  </si>
  <si>
    <t>Há programa(s) de qualidade de vida no trabalho</t>
  </si>
  <si>
    <t>4142A</t>
  </si>
  <si>
    <t>a) o(s) programa(s) abrange(m) ações que visem a prevenção, detecção precoce e tratamento de doenças relacionadas ao trabalho</t>
  </si>
  <si>
    <t>4142B</t>
  </si>
  <si>
    <t>b) o(s) programa(s) abrange(m) ações de saúde com o objetivo de avaliar o estado da saúde física do colaborador para o exercício de suas atividades laborais</t>
  </si>
  <si>
    <t>4142C</t>
  </si>
  <si>
    <t>c) o(s) programa(s) abrange(m) ações de saúde com o objetivo de avaliar o estado de saúde mental do colaborador para o exercício de suas atividades laborais</t>
  </si>
  <si>
    <t>4142D</t>
  </si>
  <si>
    <t>d) o(s) programa(s) abrange(m) ações com o objetivo de intervir no processo de adoecimento do colaborador, tanto no aspecto individual quanto nas relações coletivas no ambiente de trabalho</t>
  </si>
  <si>
    <t>4142E</t>
  </si>
  <si>
    <t>e) há flexibilidade no cumprimento da jornada de trabalho, segundo as características da organização e de cada ocupação</t>
  </si>
  <si>
    <t>4142F</t>
  </si>
  <si>
    <t>f) a organização avalia os resultados obtidos com o(s) programa(s) de qualidade de vida no trabalho</t>
  </si>
  <si>
    <t>4143</t>
  </si>
  <si>
    <t>Há programa de reconhecimento de colaboradores e equipes</t>
  </si>
  <si>
    <t>4143A</t>
  </si>
  <si>
    <t>a) há normativo sobre os procedimentos e regras das práticas de reconhecimento</t>
  </si>
  <si>
    <t>4143B</t>
  </si>
  <si>
    <t>b) os colaboradores são reconhecidos com fundamento no desempenho obtido em suas atividades laborais</t>
  </si>
  <si>
    <t>4143C</t>
  </si>
  <si>
    <t>c) o programa abrange o reconhecimento de desempenho de equipes</t>
  </si>
  <si>
    <t>4143D</t>
  </si>
  <si>
    <t>d) o programa abrange ações de reconhecimento social</t>
  </si>
  <si>
    <t>4144</t>
  </si>
  <si>
    <t>Há procedimentos estruturados para identificar os motivos dos pedidos de movimentação interna dos colaboradores da organização</t>
  </si>
  <si>
    <t>4144A</t>
  </si>
  <si>
    <t>a) a quantidade de movimentações por unidade organizacional, por determinado período (ano, mês etc.), é monitorada</t>
  </si>
  <si>
    <t>4144B</t>
  </si>
  <si>
    <t>b) são coletadas informações, diretamente com o colaborador que solicitou a movimentação, sobre as razões que motivaram o pedido</t>
  </si>
  <si>
    <t>4144C</t>
  </si>
  <si>
    <t>c) são coletadas informações, diretamente com gestor da unidade organizacional, sobre possíveis razões que motivaram a solicitação de movimentação</t>
  </si>
  <si>
    <t>4144D</t>
  </si>
  <si>
    <t>d) há procedimentos estruturados para identificar os motivos pessoais dos desligamentos voluntários da organização</t>
  </si>
  <si>
    <t>4150</t>
  </si>
  <si>
    <t>Gerir o desempenho dos colaboradores e dos gestores</t>
  </si>
  <si>
    <t>4151</t>
  </si>
  <si>
    <t>Há metas de desempenho individuais e/ou de equipes, vinculadas aos planos organizacionais</t>
  </si>
  <si>
    <t>4151A</t>
  </si>
  <si>
    <t>a) há normativo que trata da avaliação de desempenho dos colaboradores e gestores</t>
  </si>
  <si>
    <t>4151B</t>
  </si>
  <si>
    <t>b) a avaliação abrange o desempenho de todos os gestores e colaboradores da área finalística</t>
  </si>
  <si>
    <t>4151C</t>
  </si>
  <si>
    <t>c) a avaliação abrange o desempenho de todos os gestores e colaboradores da área administrativa</t>
  </si>
  <si>
    <t>4151D</t>
  </si>
  <si>
    <t>d) os avaliadores informam aos colaboradores avaliados, antes do ciclo avaliativo, os critérios que serão utilizados para a avaliação de desempenho</t>
  </si>
  <si>
    <t>4152</t>
  </si>
  <si>
    <t>Os resultados da avaliação de desempenho são discutidos com os gestores ou colaboradores avaliados</t>
  </si>
  <si>
    <t>4152A</t>
  </si>
  <si>
    <t>a) os avaliadores realizam, antes da atribuição da nota ou conceito, pelo menos um encontro com o gestor ou colaborador avaliado, com o objetivo de discutir o seu desempenho</t>
  </si>
  <si>
    <t>4152B</t>
  </si>
  <si>
    <t>b) os avaliadores realizam o levantamento das necessidades individuais de capacitação durante o processo de avaliação de desempenho dos seus subordinados</t>
  </si>
  <si>
    <t>4200</t>
  </si>
  <si>
    <t>Gestão de tecnologia da informação e da segurança da informação</t>
  </si>
  <si>
    <t>4210</t>
  </si>
  <si>
    <t>Realizar planejamento de tecnologia da informação</t>
  </si>
  <si>
    <t>4211</t>
  </si>
  <si>
    <t>A organização executa processo de planejamento de tecnologia da informação</t>
  </si>
  <si>
    <t>4211A</t>
  </si>
  <si>
    <t>a) as áreas demandantes de soluções de TI participam do processo de planejamento de tecnologia da informação</t>
  </si>
  <si>
    <t>4211B</t>
  </si>
  <si>
    <t>b) a organização estabeleceu critérios para orientar a seleção e a priorização das iniciativas de TI (projetos e ações) e os mantêm atualizados</t>
  </si>
  <si>
    <t>4211C</t>
  </si>
  <si>
    <t>c) as análises de benefícios, de custos e de riscos subsidiam as decisões relacionadas à seleção e à priorização das iniciativas de TI (projetos e ações)</t>
  </si>
  <si>
    <t>4211D</t>
  </si>
  <si>
    <t>d) o processo de planejamento de TI está formalizado (a organização instituiu norma interna, guia ou instrumento similar com orientações quanto à execução do processo e definição de responsabilidades)</t>
  </si>
  <si>
    <t>4212</t>
  </si>
  <si>
    <t>A organização possui plano de tecnologia da informação vigente</t>
  </si>
  <si>
    <t>4212A</t>
  </si>
  <si>
    <t>a) o plano de tecnologia da informação (plano de TI) é aprovado pelo dirigente máximo da organização ou por dirigente ou colegiado que integra a alta administração</t>
  </si>
  <si>
    <t>4212B</t>
  </si>
  <si>
    <t>b) o plano de TI é publicado na internet, para fácil acesso de partes interessadas e da sociedade</t>
  </si>
  <si>
    <t>4212C</t>
  </si>
  <si>
    <t>c) o plano de TI fundamenta a proposta orçamentária da área de TI e o plano de contratações</t>
  </si>
  <si>
    <t>4212D</t>
  </si>
  <si>
    <t>d) as iniciativas de TI (projetos e ações) constantes do plano de TI alinham-se aos objetivos e iniciativas definidos no plano estratégico e demais planos institucionais, assim como, quando aplicável, às estratégias e objetivos estabelecidos por instâncias de governança superiores (p. ex.: Estratégia de Governança Digital - EGD, Estratégia Nacional de Tecnologia da Informação e Comunicação do Poder Judiciário - ENTIC-JUD)</t>
  </si>
  <si>
    <t>4212E</t>
  </si>
  <si>
    <t>e) é feito acompanhamento concomitante à execução do plano de TI, com vistas a assegurar sua observância e possibilitar a realização de ajustes que se fizerem necessário</t>
  </si>
  <si>
    <t>4220</t>
  </si>
  <si>
    <t>Gerir serviços de tecnologia da informação</t>
  </si>
  <si>
    <t>4221</t>
  </si>
  <si>
    <t>A organização elabora um catálogo de serviços de tecnologia da informação e monitora níveis de serviço</t>
  </si>
  <si>
    <t>4221A</t>
  </si>
  <si>
    <t>a) o catálogo contém as metas definidas para cada serviço (p. ex.: prazos de entrega, horários de serviço e de suporte, bem como pontos de contato para solicitação do serviço, envio de sugestões, esclarecimento de dúvidas e reporte de incidentes)</t>
  </si>
  <si>
    <t>4221B</t>
  </si>
  <si>
    <t>b) o catálogo está atualizado e as informações que nele constam são compatíveis com os Acordos de Níveis de Serviço (ANS) estabelecidos pela área de tecnologia da informação e as áreas de negócio da organização</t>
  </si>
  <si>
    <t>4221C</t>
  </si>
  <si>
    <t>c) o catálogo é de fácil acesso e está amplamente disponível a seus usuários e às equipes de suporte</t>
  </si>
  <si>
    <t>4221D</t>
  </si>
  <si>
    <t>d) são formalizados ANS contendo metas de nível de serviço acordadas com representantes das áreas de negócio clientes</t>
  </si>
  <si>
    <t>4221E</t>
  </si>
  <si>
    <t>e) a área de gestão de tecnologia da informação monitora continuamente o alcance dos níveis de serviço estabelecidos nos ANS</t>
  </si>
  <si>
    <t>4222</t>
  </si>
  <si>
    <t>A organização executa processo de gestão de mudanças</t>
  </si>
  <si>
    <t>4222A</t>
  </si>
  <si>
    <t>a) a organização estabeleceu critérios para orientar a aprovação de mudanças, inclusive quanto ao tratamento de casos de exceção (mudanças emergenciais)</t>
  </si>
  <si>
    <t>4222B</t>
  </si>
  <si>
    <t>b) mudanças são previamente comunicadas a todas as partes que possam ser afetadas</t>
  </si>
  <si>
    <t>4222C</t>
  </si>
  <si>
    <t>c) identificam-se os serviços e ativos de TI que possam ser afetados pela mudança, de modo a avaliar impactos em níveis de serviços acordados</t>
  </si>
  <si>
    <t>4222D</t>
  </si>
  <si>
    <t>d) a realização de cada mudança é precedida de planejamento e testes</t>
  </si>
  <si>
    <t>4222E</t>
  </si>
  <si>
    <t>e) mudanças executadas são rastreáveis e monitoradas, com vistas à avaliação de sua efetividade e para permitir ações corretivas, no caso de ocorrência de efeitos não identificados nas fases de planejamento e testes</t>
  </si>
  <si>
    <t>4222F</t>
  </si>
  <si>
    <t>f) o processo de gestão de mudanças está formalizado (a organização instituiu norma interna, guia ou instrumento similar com orientações quanto à execução do processo e definição de responsabilidades)</t>
  </si>
  <si>
    <t>4223</t>
  </si>
  <si>
    <t>A organização executa processo de gestão de configuração e ativos (de serviços de tecnologia da informação)</t>
  </si>
  <si>
    <t>4223A</t>
  </si>
  <si>
    <t>a) a organização mantém uma base de dados consolidada e atualizada com as configurações dos serviços e ativos de TI e o relacionamento entre eles</t>
  </si>
  <si>
    <t>4223B</t>
  </si>
  <si>
    <t>b) a base de dados de configurações é utilizada como insumo para o planejamento e o acompanhamento das mudanças</t>
  </si>
  <si>
    <t>4223C</t>
  </si>
  <si>
    <t>c) o processo de gestão de configuração e ativos está formalizado (a organização instituiu norma interna, guia ou instrumento similar com orientações quanto à execução do processo e definição de responsabilidades)</t>
  </si>
  <si>
    <t>4224</t>
  </si>
  <si>
    <t>A organização executa processo(s) de gestão de incidentes de serviços de tecnologia da informação e de incidentes de segurança da informação</t>
  </si>
  <si>
    <t>4224A</t>
  </si>
  <si>
    <t>a) a organização definiu regras para a priorização e o escalamento de incidentes</t>
  </si>
  <si>
    <t>4224B</t>
  </si>
  <si>
    <t>b) a resolução de incidentes considera os níveis de serviços especificados em acordos com as áreas clientes</t>
  </si>
  <si>
    <t>4224C</t>
  </si>
  <si>
    <t>c) há base(s) de conhecimento que registra(m) erros conhecidos e problemas, de modo a tornar eficiente e efetiva a resolução de incidentes</t>
  </si>
  <si>
    <t>4224D</t>
  </si>
  <si>
    <t>d) o(s) processo(s) de gestão de incidentes está(ão) formalizado(s) (a organização instituiu norma interna, guia ou instrumento similar com orientações quanto à execução do processo e definição de responsabilidades)</t>
  </si>
  <si>
    <t>4224E</t>
  </si>
  <si>
    <t>e) a organização definiu procedimentos e responsabilidades quanto à notificação e ao tratamento das notificações de incidentes de segurança da informação, bem como quanto à adoção de ações emergenciais, diretrizes para escalamento e comunicação interna e externa</t>
  </si>
  <si>
    <t>4224F</t>
  </si>
  <si>
    <t>f) a organização definiu procedimentos e responsabilidades quanto à análise dos incidentes, identificação de causas raízes e planejamento e implementação de ações corretivas</t>
  </si>
  <si>
    <t>4230</t>
  </si>
  <si>
    <t>Gerir riscos de tecnologia da informação e riscos de segurança da informação</t>
  </si>
  <si>
    <t>4231</t>
  </si>
  <si>
    <t>A organização executa processo de gestão dos riscos de tecnologia da informação relativos a processos de negócio</t>
  </si>
  <si>
    <t>4231A</t>
  </si>
  <si>
    <t>a) a organização identifica e avalia os riscos associados com o uso de Tecnologia da Informação nos processos organizacionais críticos para o negócio (Riscos de TI)</t>
  </si>
  <si>
    <t>4231B</t>
  </si>
  <si>
    <t>b) a organização trata os Riscos de TI com base em um plano de tratamento de risco</t>
  </si>
  <si>
    <t>4231C</t>
  </si>
  <si>
    <t>c) o processo de gestão dos riscos de tecnologia da informação está formalizado (a organização instituiu norma interna, guia ou instrumento similar com orientações quanto à execução do processo e definição de responsabilidades)</t>
  </si>
  <si>
    <t>4232</t>
  </si>
  <si>
    <t>A organização executa processo de gestão de riscos de segurança da informação</t>
  </si>
  <si>
    <t>4232A</t>
  </si>
  <si>
    <t>a) a organização identifica e avalia riscos de segurança da informação</t>
  </si>
  <si>
    <t>4232B</t>
  </si>
  <si>
    <t>b) a organização trata riscos de segurança da informação com base em um plano de tratamento de riscos</t>
  </si>
  <si>
    <t>4232C</t>
  </si>
  <si>
    <t>c) a organização possui um gestor formalmente responsável por coordenar a gestão de riscos de segurança da informação</t>
  </si>
  <si>
    <t>4232D</t>
  </si>
  <si>
    <t>d) o processo de gestão de riscos de segurança da informação está formalizado (a organização instituiu norma interna, guia ou instrumento similar com orientações quanto à execução do processo e definição de responsabilidades)</t>
  </si>
  <si>
    <t>4233</t>
  </si>
  <si>
    <t>A organização executa processo de gestão de continuidade de serviços de tecnologia da informação</t>
  </si>
  <si>
    <t>4233A</t>
  </si>
  <si>
    <t>a) a organização elabora um plano de continuidade de serviços de TI</t>
  </si>
  <si>
    <t>4233B</t>
  </si>
  <si>
    <t>b) as ações e os prazos definidos no plano de continuidade de serviços de TI fundamentam-se em análises de impacto no negócio (AIN/BIA) realizadas sobre os processos organizacionais críticos</t>
  </si>
  <si>
    <t>4233C</t>
  </si>
  <si>
    <t>c) o plano de continuidade de serviços de TI é testado e revisado periodicamente</t>
  </si>
  <si>
    <t>4233D</t>
  </si>
  <si>
    <t>d) o processo de gestão de continuidade de serviços de TI está formalizado (a organização instituiu norma interna, guia ou instrumento similar com orientações quanto à execução do processo e definição de responsabilidades)</t>
  </si>
  <si>
    <t>4240</t>
  </si>
  <si>
    <t>Definir políticas de responsabilidades para a gestão da segurança da informação</t>
  </si>
  <si>
    <t>4241</t>
  </si>
  <si>
    <t>A organização dispõe de uma política de segurança da informação</t>
  </si>
  <si>
    <t>4241A</t>
  </si>
  <si>
    <t>a) a política declara o comprometimento da alta administração e estabelece princípios, diretrizes, objetivos, estruturas e responsabilidades relativos à segurança da informação</t>
  </si>
  <si>
    <t>4241B</t>
  </si>
  <si>
    <t>b) a política (ou norma interna complementar) contempla diretrizes sobre gestão de riscos de segurança da informação</t>
  </si>
  <si>
    <t>4241C</t>
  </si>
  <si>
    <t>c) a política abrange diretrizes para conscientização, treinamento e educação em segurança da informação</t>
  </si>
  <si>
    <t>4241D</t>
  </si>
  <si>
    <t>d) a política é mantida atualizada por meio de revisões periódicas e é amplamente comunicada a empregados, servidores, colaboradores e partes externas relevantes</t>
  </si>
  <si>
    <t>4242</t>
  </si>
  <si>
    <t>A organização dispõe de comitê de segurança da informação</t>
  </si>
  <si>
    <t>4242A</t>
  </si>
  <si>
    <t>a) o comitê de segurança da informação realiza as atividades previstas em seu ato constitutivo</t>
  </si>
  <si>
    <t>4242B</t>
  </si>
  <si>
    <t>b) o comitê formula diretrizes para a segurança da informação</t>
  </si>
  <si>
    <t>4242C</t>
  </si>
  <si>
    <t>c) o comitê propõe a elaboração e a revisão de normas e de procedimentos inerentes à segurança da informação, como resultado do monitoramento do ambiente interno e externo</t>
  </si>
  <si>
    <t>4242D</t>
  </si>
  <si>
    <t>d) o comitê é composto por representantes de áreas relevantes da organização</t>
  </si>
  <si>
    <t>4243</t>
  </si>
  <si>
    <t>A organização possui um gestor institucional de segurança da informação</t>
  </si>
  <si>
    <t>4243A</t>
  </si>
  <si>
    <t>a) o gestor institucional de segurança da informação foi designado formalmente pela alta administração</t>
  </si>
  <si>
    <t>4243B</t>
  </si>
  <si>
    <t>b) o gestor institucional de segurança da informação coordena o processo de gestão de riscos de segurança da informação em âmbito institucional</t>
  </si>
  <si>
    <t>4243C</t>
  </si>
  <si>
    <t>c) o gestor institucional de segurança da informação promove e coordena ações periódicas de conscientização e de treinamento em segurança da informação para todas as partes interessadas, incluindo autoridades, servidores e colaboradores</t>
  </si>
  <si>
    <t>4243D</t>
  </si>
  <si>
    <t>d) o gestor institucional de segurança da informação detém as prerrogativas e os recursos necessários para o desempenho de todas as suas competências (nível hierárquico adequado, pessoal suficiente alocado etc.)</t>
  </si>
  <si>
    <t>4250</t>
  </si>
  <si>
    <t>Estabelecer processos e atividades para a gestão da segurança da informação</t>
  </si>
  <si>
    <t>4251</t>
  </si>
  <si>
    <t>A organização executa processo de controle de acesso à informação e aos ativos associados à informação</t>
  </si>
  <si>
    <t>4251A</t>
  </si>
  <si>
    <t>a) a organização mantém um inventário dos ativos associados à informação e identifica as informações críticas que os ativos armazenam, processam ou transmitem</t>
  </si>
  <si>
    <t>4251B</t>
  </si>
  <si>
    <t>b) a organização implementa controles de acesso físicos e lógicos à informação e aos ativos associados à informação que são por ela gerenciados ou custodiados, com vistas a proteger adequadamente a confidencialidade das informações não públicas e a integridade e a disponibilidade das informações consideradas críticas para o negócio</t>
  </si>
  <si>
    <t>4251C</t>
  </si>
  <si>
    <t>c) os controles de acesso implementados na organização aplicam o princípio ‘necessidade de conhecer’, o qual prescreve que deve haver necessidade legítima que justifique o acesso à informação por pessoa, sistema ou entidade, bem como o princípio ‘privilégio mínimo’, o qual estabelece que o perfil de acesso concedido deve incluir tão somente os poderes necessários para o atendimento das legítimas necessidades</t>
  </si>
  <si>
    <t>4251D</t>
  </si>
  <si>
    <t>d) a organização aplica o modelo de segurança de ‘confiança zero’ (zero trust), o qual preconiza que uma identidade não é confiável até que seja adequadamente verificada para cada acesso pretendido, independentemente de perímetros</t>
  </si>
  <si>
    <t>4251E</t>
  </si>
  <si>
    <t>e) a organização analisa criticamente, a intervalos regulares, os direitos de acesso lógicos e físicos existentes, com vistas à remoção de direitos que deixaram de ser necessários e para assegurar que privilégios indevidos não foram obtidos</t>
  </si>
  <si>
    <t>4251F</t>
  </si>
  <si>
    <t>f) a organização instituiu uma Política de Controle de Acesso (PCA), a qual estabelece princípios, objetivos, diretrizes, principais atividades e responsabilidades relativos ao processo de controle de acesso</t>
  </si>
  <si>
    <t>4252</t>
  </si>
  <si>
    <t>A organização executa processo para classificação e tratamento de informações</t>
  </si>
  <si>
    <t>4252A</t>
  </si>
  <si>
    <t>a) informações pessoais são identificadas e rotuladas, com vistas a viabilizar adequado tratamento e proteção</t>
  </si>
  <si>
    <t>4252B</t>
  </si>
  <si>
    <t>b) a organização informa em seu sítio eletrônico as hipóteses em que, no exercício de suas competências, realiza o tratamento de dados pessoais, bem como fornece informações claras e atualizadas sobre a previsão legal, a finalidade, os procedimentos e as práticas de tratamento que utiliza</t>
  </si>
  <si>
    <t>4252C</t>
  </si>
  <si>
    <t>c) informações sigilosas em razão de sua imprescindibilidade à segurança da sociedade ou do Estado são identificadas e rotuladas, com vistas a viabilizar adequado tratamento e proteção</t>
  </si>
  <si>
    <t>4252D</t>
  </si>
  <si>
    <t>d) informações sigilosas em função de outras hipóteses legais de sigilo ou segredo são identificadas e rotuladas, com vistas a viabilizar adequado tratamento e proteção</t>
  </si>
  <si>
    <t>4252E</t>
  </si>
  <si>
    <t>e) informações críticas para a organização em razão de necessidades do negócio (p. ex.: requisitos associados à integridade, disponibilidade, autenticidade ou a outros atributos da informação) são identificadas e rotuladas, com vistas a viabilizar adequado tratamento e proteção</t>
  </si>
  <si>
    <t>4252F</t>
  </si>
  <si>
    <t>f) o processo de classificação e tratamento de informações está formalizado (a organização instituiu norma interna, guia ou instrumento similar com orientações quanto à execução do processo e definição de responsabilidades)</t>
  </si>
  <si>
    <t>4253</t>
  </si>
  <si>
    <t>A organização executa atividades de gestão da segurança dos recursos de processamento da informação, inclusive dos recursos de computação em nuvem</t>
  </si>
  <si>
    <t>4253A</t>
  </si>
  <si>
    <t>a) a organização gerencia (inventaria e controla) os softwares instalados nos dispositivos conectados em sua rede</t>
  </si>
  <si>
    <t>4253B</t>
  </si>
  <si>
    <t>b) a organização gerencia vulnerabilidades técnicas em seus ativos de software, de hardware e de rede críticos para o negócio</t>
  </si>
  <si>
    <t>4253C</t>
  </si>
  <si>
    <t>c) a organização implementa configurações seguras em seus ativos de software, de hardware e de rede críticos para o negócio</t>
  </si>
  <si>
    <t>4253D</t>
  </si>
  <si>
    <t>d) a organização mantém, monitora e analisa logs de auditoria dos ativos de software, de hardware e de rede críticos para o negócio</t>
  </si>
  <si>
    <t>4253E</t>
  </si>
  <si>
    <t>e) a organização aplica controles compensatórios para o uso de privilégios administrativos em seus ativos de software, de hardware e de rede críticos para o negócio</t>
  </si>
  <si>
    <t>4253F</t>
  </si>
  <si>
    <t>f) a organização implementa cópias regulares de segurança (backup) das informações em meio digital, conforme as melhores práticas e as necessidades de negócio, incluindo a realização periódica de testes de recuperação das informações</t>
  </si>
  <si>
    <t>4253G</t>
  </si>
  <si>
    <t>g) a organização executa regularmente testes de segurança em seu ambiente de TI (detecção de vulnerabilidades e testes de penetração)</t>
  </si>
  <si>
    <t>4260</t>
  </si>
  <si>
    <t>Gerir desenvolvimento de soluções e inovação</t>
  </si>
  <si>
    <t>4261</t>
  </si>
  <si>
    <t>A organização executa um processo de software</t>
  </si>
  <si>
    <t>4261A</t>
  </si>
  <si>
    <t>a) o processo de software utilizado pela organização promove a participação de representante da área de negócio como integrante da equipe de desenvolvimento ou aquisição de software, desde sua concepção até a aceitação final</t>
  </si>
  <si>
    <t>4261B</t>
  </si>
  <si>
    <t>b) o processo de software da organização promove desde a concepção a identificação de requisitos de segurança da informação, bem como a gestão permanente desses requisitos durante todo o ciclo de vida do software</t>
  </si>
  <si>
    <t>4261C</t>
  </si>
  <si>
    <t>c) o processo de software da organização promove desde a concepção a identificação de requisitos de acessibilidade e de usabilidade, bem como a gestão permanente desses requisitos durante todo o ciclo de vida do software</t>
  </si>
  <si>
    <t>4261D</t>
  </si>
  <si>
    <t>d) a organização assegura os seus direitos autorais, de propriedade e de uso relativamente ao software que desenvolve por meio de contratação</t>
  </si>
  <si>
    <t>4261E</t>
  </si>
  <si>
    <t>e) o processo de software está formalizado (a organização instituiu norma interna, guia ou instrumento similar com orientações quanto à execução do processo e definição de responsabilidades)</t>
  </si>
  <si>
    <t>4262</t>
  </si>
  <si>
    <t>A organização executa processo de gestão de projetos de tecnologia da informação</t>
  </si>
  <si>
    <t>4262A</t>
  </si>
  <si>
    <t>a) a organização possui base de dados consolidada (portfólio) de projetos de tecnologia da informação</t>
  </si>
  <si>
    <t>4262B</t>
  </si>
  <si>
    <t>b) escopo, custos, uso de recursos e cumprimento de prazos são gerenciados em cada projeto</t>
  </si>
  <si>
    <t>4262C</t>
  </si>
  <si>
    <t>c) é realizada a gestão de riscos de cada um dos projetos de alta materialidade ou alta relevância</t>
  </si>
  <si>
    <t>4262D</t>
  </si>
  <si>
    <t>d) o processo de gestão de projetos está formalizado (a organização instituiu norma interna, guia ou instrumento similar com orientações quanto à execução do processo e definição de responsabilidades)</t>
  </si>
  <si>
    <t>4263</t>
  </si>
  <si>
    <t>A organização faz uso de Inteligência Artificial em seus processos internos ou finalísticos</t>
  </si>
  <si>
    <t>4263A</t>
  </si>
  <si>
    <t>a) há colaboradores que experimentaram e testaram projetos de IA, embora com pouca ou sem padronização</t>
  </si>
  <si>
    <t>4263B</t>
  </si>
  <si>
    <t>b) há projetos iniciais de prova de conceito (POC) elaborados e em fase piloto</t>
  </si>
  <si>
    <t>4263C</t>
  </si>
  <si>
    <t>c) há projetos de IA em produção</t>
  </si>
  <si>
    <t>4263D</t>
  </si>
  <si>
    <t>d) a alta administração patrocina projetos de IA ou há orçamento exclusivo para projetos de IA</t>
  </si>
  <si>
    <t>4263E</t>
  </si>
  <si>
    <t>e) há unidade especializada em inteligência artificial, com especialistas em IA e capacidade para desenvolver projetos</t>
  </si>
  <si>
    <t>4263F</t>
  </si>
  <si>
    <t>f) os novos projetos digitais, incluindo revisões de processo para otimização, consideram a utilização de IA como forma de agregar valor</t>
  </si>
  <si>
    <t>4263G</t>
  </si>
  <si>
    <t>g) o uso de inteligência artificial é costumeiro e esperado na execução dos processos de negócio, sendo que os aplicativos que utilizam ‘IA’ interagem de forma produtiva dentro da organização e com o ecossistema de negócios</t>
  </si>
  <si>
    <t>4300</t>
  </si>
  <si>
    <t>Gestão de Contratações</t>
  </si>
  <si>
    <t>4310</t>
  </si>
  <si>
    <t>Estabelecer processos para a gestão de contratações</t>
  </si>
  <si>
    <t>4311</t>
  </si>
  <si>
    <t>Os processos de trabalho relativos à gestão de contratações estão definidos</t>
  </si>
  <si>
    <t>4311A</t>
  </si>
  <si>
    <t>a) o processo de trabalho para o planejamento de cada contratação contempla as etapas, as responsabilidades dos atores envolvidos, e os artefatos resultantes de cada etapa</t>
  </si>
  <si>
    <t>4311B</t>
  </si>
  <si>
    <t>b) o processo de trabalho para a seleção de fornecedores contempla as etapas, as responsabilidades dos atores envolvidos, e os artefatos resultantes de cada etapa</t>
  </si>
  <si>
    <t>4311C</t>
  </si>
  <si>
    <t>c) o processo de trabalho para a gestão de contratos contempla as etapas, as responsabilidades dos atores envolvidos, e os artefatos resultantes de cada etapa</t>
  </si>
  <si>
    <t>4311D</t>
  </si>
  <si>
    <t>d) os processos de trabalho definidos estão aderentes às normas legais e infralegais que regem as contratações públicas</t>
  </si>
  <si>
    <t>4312</t>
  </si>
  <si>
    <t>A organização executa processo de planejamento anual das contratações</t>
  </si>
  <si>
    <t>4312A</t>
  </si>
  <si>
    <t>a) a alta administração (ou conselho ou colegiado superior) aprova formalmente o Plano de Contratações Anual (PCA)</t>
  </si>
  <si>
    <t>4312B</t>
  </si>
  <si>
    <t>b) os setores relevantes da organização participam da elaboração do PCA</t>
  </si>
  <si>
    <t>4312C</t>
  </si>
  <si>
    <t>c) na elaboração do PCA são considerados os demais instrumentos de planejamento da organização</t>
  </si>
  <si>
    <t>4312D</t>
  </si>
  <si>
    <t>d) o PCA fundamenta a proposta orçamentária da organização</t>
  </si>
  <si>
    <t>4312E</t>
  </si>
  <si>
    <t>e) a organização divulga o PCA e as eventuais alterações do plano no Portal Nacional de Compras Públicas (PNCP)</t>
  </si>
  <si>
    <t>4313</t>
  </si>
  <si>
    <t>O processo de gestão de riscos está implantado na gestão de contratações</t>
  </si>
  <si>
    <t>4313A</t>
  </si>
  <si>
    <t>a) a organização capacita, em gestão de riscos, os ocupantes de funções essenciais à gestão de contratações (p. ex.: agentes de contratação e comissões de contratação; membros de equipe de apoio; pregoeiros; fiscais e gestores de contrato; equipes de planejamento das contratações; assessores jurídicos; gestores alocados na área de contratações)</t>
  </si>
  <si>
    <t>4313B</t>
  </si>
  <si>
    <t>b) os riscos relacionados à gestão de contratações são geridos</t>
  </si>
  <si>
    <t>4313C</t>
  </si>
  <si>
    <t>c) foram designados os proprietários de riscos relacionados à gestão de contratações</t>
  </si>
  <si>
    <t>4313D</t>
  </si>
  <si>
    <t>d) os riscos de cada uma das contratações são geridos</t>
  </si>
  <si>
    <t>4320</t>
  </si>
  <si>
    <t>Promover a integridade nas contratações</t>
  </si>
  <si>
    <t>4321</t>
  </si>
  <si>
    <t>A organização estabeleceu um conjunto de medidas para prevenir a ocorrência de fraudes, corrupção e outros atos antiéticos nas contratações</t>
  </si>
  <si>
    <t>4321A</t>
  </si>
  <si>
    <t>a) o código de ética e de conduta e suas eventuais complementações tratam de questões éticas e comportamentais relacionadas aos riscos específicos da função de contratações</t>
  </si>
  <si>
    <t>4321B</t>
  </si>
  <si>
    <t>b) há obrigatoriedade de que os agentes que atuam na função de contratações manifestem e registrem situações que possam conduzir a conflito de interesses no exercício das suas atividades</t>
  </si>
  <si>
    <t>4321C</t>
  </si>
  <si>
    <t>c) a organização executa processo que permite identificar e tratar eventuais casos de ocupantes de funções essenciais à gestão de contratações que tenham vínculo de parentesco, colateral ou por afinidade, até o terceiro grau, ou de natureza técnica, comercial, econômica, financeira, trabalhista e civil com licitantes ou contratados habituais da administração</t>
  </si>
  <si>
    <t>4321D</t>
  </si>
  <si>
    <t>d) a organização verifica, previamente à nomeação/designação dos ocupantes de funções essenciais à gestão de contratações, se eles possuem impedimentos legais decorrentes de sanções administrativas, cíveis, eleitorais ou penais, incluindo envolvimento em atos de improbidade administrativa</t>
  </si>
  <si>
    <t>4322</t>
  </si>
  <si>
    <t>A organização torna públicos os documentos relacionados com cada contratação, contemplando as fases de planejamento, seleção do fornecedor e gestão contratual, excepcionados os casos de sigilo amparados pela legislação</t>
  </si>
  <si>
    <t>4322A</t>
  </si>
  <si>
    <t>a) o Estudo Técnico Preliminar (ETP) das contratações é publicado no Portal Nacional de Compras Públicas (PNCP)</t>
  </si>
  <si>
    <t>4322B</t>
  </si>
  <si>
    <t>b) o Termo de Referência (TR) ou projeto básico das contratações é publicado no PNCP</t>
  </si>
  <si>
    <t>4322C</t>
  </si>
  <si>
    <t>c) o edital de credenciamento e de pré-qualificação, o aviso de contratação direta e o edital de licitação e respectivos anexos são publicados no PNCP</t>
  </si>
  <si>
    <t>4322D</t>
  </si>
  <si>
    <t>d) a ata de registro de preços, a ata de julgamento, contendo propostas e lances oferecidos (quando for o caso) são publicadas no PNCP</t>
  </si>
  <si>
    <t>4322E</t>
  </si>
  <si>
    <t>e) o inteiro teor dos contratos, notas de empenho, aditivos e termos de prorrogação de contratos são publicados no PNCP</t>
  </si>
  <si>
    <t>4322F</t>
  </si>
  <si>
    <t>f) os termos de recebimentos provisórios e definitivos são publicados no PNCP</t>
  </si>
  <si>
    <t>4322G</t>
  </si>
  <si>
    <t>g) a análise realizada e justificativa dada para subsidiar a decisão de prorrogação contratual são publicadas no PNCP</t>
  </si>
  <si>
    <t>4330</t>
  </si>
  <si>
    <t>Gerir o pessoal de contratações</t>
  </si>
  <si>
    <t>4331</t>
  </si>
  <si>
    <t>A organização desenvolve as competências dos ocupantes de funções essenciais à gestão de contratações</t>
  </si>
  <si>
    <t>4331A</t>
  </si>
  <si>
    <t>a) as lacunas de competências dos ocupantes de funções essenciais à gestão de contratações (p. ex.: agentes de contratação e comissões de contratação; membros de equipe de apoio; pregoeiros; fiscais e gestores de contrato; equipes de planejamento das contratações; assessores jurídicos; gestores alocados na área de contratações) são identificadas e documentadas</t>
  </si>
  <si>
    <t>4331B</t>
  </si>
  <si>
    <t>b) as lacunas de competências identificadas servem de subsídio para a definição do plano de capacitação para os ocupantes de funções essenciais à gestão de contratações</t>
  </si>
  <si>
    <t>4331C</t>
  </si>
  <si>
    <t>c) há plano de capacitação (ou uma parte específica no plano de capacitação da organização) para os ocupantes de funções essenciais à gestão de contratações</t>
  </si>
  <si>
    <t>4331D</t>
  </si>
  <si>
    <t>d) a organização providencia a qualificação prévia dos ocupantes de funções essenciais à gestão de contratações para o desempenho das suas atribuições</t>
  </si>
  <si>
    <t>4332</t>
  </si>
  <si>
    <t>A organização supre a demanda por ocupantes de funções essenciais à gestão de contratações</t>
  </si>
  <si>
    <t>4332A</t>
  </si>
  <si>
    <t>a) foi definido o quantitativo necessário de pessoal da área de contratações ou dos processos de trabalho, com base em critério(s) ou procedimento(s) técnico(s)</t>
  </si>
  <si>
    <t>4332B</t>
  </si>
  <si>
    <t>b) os perfis profissionais desejados para os ocupantes de funções essenciais à gestão de contratações (p. ex.: agentes de contratação e comissões de contratação; membros de equipe de apoio; pregoeiros; fiscais e gestores de contrato; equipes de planejamento das contratações; assessores jurídicos; gestores alocados na área de contratações) estão definidos e documentados</t>
  </si>
  <si>
    <t>4332C</t>
  </si>
  <si>
    <t>c) os perfis profissionais desejados consideram a experiência necessária e/ou formação compatível para o exercício das atribuições</t>
  </si>
  <si>
    <t>4332D</t>
  </si>
  <si>
    <t>d) os perfis profissionais desejados incluem o critério de que as funções essenciais à gestão de contratações sejam preenchidas preferencialmente por servidor efetivo ou por empregado público dos quadros permanentes da Administração Pública</t>
  </si>
  <si>
    <t>4332E</t>
  </si>
  <si>
    <t>e) a escolha dos ocupantes de funções essenciais à gestão de contratações ocorre segundo os perfis profissionais previamente definidos e documentados</t>
  </si>
  <si>
    <t>4332F</t>
  </si>
  <si>
    <t>f) é dada transparência ao processo de seleção/escolha dos ocupantes de funções essenciais à gestão de contratações</t>
  </si>
  <si>
    <t>4333</t>
  </si>
  <si>
    <t>A organização realiza processo de transição de ocupantes de funções essenciais à gestão de contratações</t>
  </si>
  <si>
    <t>4333A</t>
  </si>
  <si>
    <t>a) o processo de transição engloba a identificação e documentação das informações e conhecimentos relevantes ao exercício de funções essenciais à gestão de contratações</t>
  </si>
  <si>
    <t>4333B</t>
  </si>
  <si>
    <t>b) o processo de transição engloba o registro dos processos e das decisões relacionados às contratações, garantindo que as informações estejam disponíveis para consulta futura</t>
  </si>
  <si>
    <t>4333C</t>
  </si>
  <si>
    <t>c) foram definidos responsabilidades e prazos para a transmissão das informações por ocasião de substituição temporária ou permanente de ocupantes de funções essenciais à gestão de contratações</t>
  </si>
  <si>
    <t>4340</t>
  </si>
  <si>
    <t>Realizar contratações sustentáveis</t>
  </si>
  <si>
    <t>4341</t>
  </si>
  <si>
    <t>Os processos de trabalho da gestão de contratações promovem a realização de contratações sustentáveis</t>
  </si>
  <si>
    <t>4341A</t>
  </si>
  <si>
    <t>a) a organização prioriza a realização de contratações compartilhadas e centralizadas</t>
  </si>
  <si>
    <t>4341B</t>
  </si>
  <si>
    <t>b) o Plano de Contratações Anual (PCA) está alinhado com o Plano de Logística Sustentável (PLS) ou instrumento equivalente</t>
  </si>
  <si>
    <t>4341C</t>
  </si>
  <si>
    <t>c) as equipes de planejamento das contratações são orientadas a considerar a possibilidade de reutilização de bens ou de redimensionamento de serviços já existentes, quando da avaliação da necessidade da contratação (etapa do ETP)</t>
  </si>
  <si>
    <t>4341D</t>
  </si>
  <si>
    <t>d) as equipes de planejamento das contratações são orientadas a verificar a existência de leis ou normativos que estabeleçam regras específicas de sustentabilidade para o objeto a ser contratado, quando da definição dos requisitos para a contratação (etapa do ETP, reavaliada no TR)</t>
  </si>
  <si>
    <t>4341E</t>
  </si>
  <si>
    <t>e) as equipes de planejamento das contratações são orientadas a considerar todo o ciclo de vida do objeto para estabelecer os critérios de sustentabilidade aplicáveis (p. ex.: para fins de especificação técnica e definição das obrigações da contratada)</t>
  </si>
  <si>
    <t>4341F</t>
  </si>
  <si>
    <t>f) a consultoria/assessoria jurídica aborda, nos pareceres prévios às contratações, os aspectos jurídicos de sustentabilidade</t>
  </si>
  <si>
    <t>4342</t>
  </si>
  <si>
    <t>A organização adota critérios e requisitos de sustentabilidade nas contratações</t>
  </si>
  <si>
    <t>4342A</t>
  </si>
  <si>
    <t>a) a organização prioriza, nas aquisições de bens, aqueles constituídos por material renovável, reciclado, atóxico e biodegradável</t>
  </si>
  <si>
    <t>4342B</t>
  </si>
  <si>
    <t>b) a organização exige, nas contratações de obras e serviços de engenharia, que sejam observadas as normas relativas à disposição final ambientalmente adequada dos resíduos sólidos gerados pelas obras contratadas</t>
  </si>
  <si>
    <t>4342C</t>
  </si>
  <si>
    <t>c) a organização exige, nas contratações de obras e serviços de engenharia, que sejam observadas as normas relativas à utilização de produtos, de equipamentos e de serviços que, comprovadamente, favoreçam a redução do consumo de energia e de recursos naturais</t>
  </si>
  <si>
    <t>4342D</t>
  </si>
  <si>
    <t>d) a organização exige, nas contratações de obras e serviços de engenharia, que sejam observadas as normas relativas à acessibilidade para pessoas com deficiência ou com mobilidade reduzida</t>
  </si>
  <si>
    <t>4400</t>
  </si>
  <si>
    <t>Gestão orçamentária</t>
  </si>
  <si>
    <t>4410</t>
  </si>
  <si>
    <t>Estabelecer o processo orçamentário organizacional</t>
  </si>
  <si>
    <t>4411</t>
  </si>
  <si>
    <t>O processo de trabalho para elaboração anual da proposta orçamentária está definido</t>
  </si>
  <si>
    <t>4411A</t>
  </si>
  <si>
    <t>a) o processo de trabalho para elaboração anual da proposta orçamentária contempla as etapas, as responsabilidades dos atores envolvidos, e os artefatos resultantes de cada etapa</t>
  </si>
  <si>
    <t>4411B</t>
  </si>
  <si>
    <t>b) todas as áreas funcionais da organização que consomem recursos financeiros significativos participam formalmente do processo de gestão do orçamento</t>
  </si>
  <si>
    <t>4411C</t>
  </si>
  <si>
    <t>c) o processo de trabalho para elaboração anual da proposta orçamentária pela organização está formalizado</t>
  </si>
  <si>
    <t>4412</t>
  </si>
  <si>
    <t>São acompanhados indicadores que permitem gerenciar o processo orçamentário (organizações que não adotam a contabilidade pública devem utilizar os conceitos equivalentes, de modo que a questão lhe seja aplicável)</t>
  </si>
  <si>
    <t>4412A</t>
  </si>
  <si>
    <t>a) é acompanhado o indicador ‘Evolução da despesa liquidada’</t>
  </si>
  <si>
    <t>4412B</t>
  </si>
  <si>
    <t>b) é acompanhado o indicador ‘Evolução do percentual da despesa liquidada em relação à aprovada’ (despesa liquidada, qual seja, despesa referente às obrigações efetivamente adimplidas, mesmo que ainda não tenham sido pagas - Lei 4320/1964, art. 63)</t>
  </si>
  <si>
    <t>4412C</t>
  </si>
  <si>
    <t>c) é acompanhado o indicador ‘Evolução da relação entre o limite do PLOA e a necessidade orçamentária da organização’</t>
  </si>
  <si>
    <t>4412D</t>
  </si>
  <si>
    <t>d) é acompanhado o indicador ‘Evolução da relação entre o PLOA enviado ao Congresso Nacional e a LOA aprovada’ (*orçamento proposto pelas áreas demandantes e o orçamento aprovado pela direção da organização)</t>
  </si>
  <si>
    <t>4412E</t>
  </si>
  <si>
    <t>e) é acompanhado o indicador ‘Evolução da relação entre a LOA aprovada e os limites de empenho e de pagamento’ (*entre o orçamento autorizado e os limites financeiros para execução orçamentária)</t>
  </si>
  <si>
    <t>4413</t>
  </si>
  <si>
    <t>Há alinhamento da orçamentação com o planejamento estratégico da organização</t>
  </si>
  <si>
    <t>4413A</t>
  </si>
  <si>
    <t>a) o histórico da execução orçamentária é usado como insumo no processo de planejamento e orçamentação da organização</t>
  </si>
  <si>
    <t>4413B</t>
  </si>
  <si>
    <t>b) o histórico do cumprimento das metas dos planos estratégicos é usado como insumo no processo de planejamento e orçamentação da organização</t>
  </si>
  <si>
    <t>4413C</t>
  </si>
  <si>
    <t>c) no processo de planejamento, a inclusão de estratégia ou iniciativa estratégica é precedida de análise de viabilidade sobre a disponibilidade dos recursos</t>
  </si>
  <si>
    <t>4413D</t>
  </si>
  <si>
    <t>d) no processo de planejamento, a inclusão de estratégia leva em consideração os programas, objetivos e metas estabelecidos no PPA</t>
  </si>
  <si>
    <t>4413E</t>
  </si>
  <si>
    <t>e) no processo de planejamento, há documento formal que relaciona as estratégias e objetivos às ações orçamentárias necessárias</t>
  </si>
  <si>
    <t>4413F</t>
  </si>
  <si>
    <t>f) os recursos para desdobramento da estratégia da organização são aplicados conforme o orçamento disponibilizado</t>
  </si>
  <si>
    <t>4414</t>
  </si>
  <si>
    <t>Há adequada previsão de recursos orçamentários no PLOA</t>
  </si>
  <si>
    <t>4414A</t>
  </si>
  <si>
    <t>a) a organização dispõe de um levantamento de todas as despesas essenciais, tanto obrigatórias quanto discricionárias, ao cumprimento de sua missão institucional</t>
  </si>
  <si>
    <t>4414B</t>
  </si>
  <si>
    <t>b) a organização elabora anualmente projeções de evolução das despesas, tanto obrigatórias quanto discricionárias, de modo a avaliar a adequação do PLOA e os riscos de insuficiência orçamentária futura</t>
  </si>
  <si>
    <t>4414C</t>
  </si>
  <si>
    <t>c) a proposta orçamentária da organização busca alocar os recursos de acordo com o levantamento e quantificação das despesas essenciais e com os riscos de insuficiência orçamentária</t>
  </si>
  <si>
    <t>4414D</t>
  </si>
  <si>
    <t>d) a proposta orçamentária da organização prioriza as despesas obrigatórias e os compromissos (contratos, convênios, acordos, ajustes etc.) em vigor no seu âmbito</t>
  </si>
  <si>
    <t>4414E</t>
  </si>
  <si>
    <t>e) a proposta orçamentária da organização prioriza a alocação de recursos em projetos em andamento, em detrimento de novos projetos</t>
  </si>
  <si>
    <t>4414F</t>
  </si>
  <si>
    <t>f) a organização implementa processo de avaliação da execução orçamentária de exercícios anteriores e a utiliza na elaboração de sua proposta orçamentária</t>
  </si>
  <si>
    <t>4414G</t>
  </si>
  <si>
    <t>g) a organização reavalia as ações orçamentárias não executadas ou com baixa execução para julgar a oportunidade e conveniência de prosseguir, de cancelar ou de realocar seus recursos</t>
  </si>
  <si>
    <t>4420</t>
  </si>
  <si>
    <t>Contemplar adequadamente as prioridades no orçamento</t>
  </si>
  <si>
    <t>4421</t>
  </si>
  <si>
    <t>As prioridades, relacionadas com as atividades da organização, que demandam recursos orçamentários são conhecidas</t>
  </si>
  <si>
    <t>4421A</t>
  </si>
  <si>
    <t>a) há levantamento formal de quais são as prioridades que demandam recursos orçamentários</t>
  </si>
  <si>
    <t>4421B</t>
  </si>
  <si>
    <t>b) o levantamento inclui a Lei do PPA ou PLPPA</t>
  </si>
  <si>
    <t>4421C</t>
  </si>
  <si>
    <t>c) o levantamento inclui a LDO ou PLDO do exercício financeiro em curso</t>
  </si>
  <si>
    <t>4421D</t>
  </si>
  <si>
    <t>d) o levantamento inclui os planos regionais ou setoriais</t>
  </si>
  <si>
    <t>4421E</t>
  </si>
  <si>
    <t>e) o levantamento inclui o plano estratégico da organização</t>
  </si>
  <si>
    <t>4421F</t>
  </si>
  <si>
    <t>f) o levantamento inclui as diretrizes dos planos nacionais de longo prazo</t>
  </si>
  <si>
    <t>4421G</t>
  </si>
  <si>
    <t>g) o levantamento inclui as diretrizes de regionalização dos gastos orçamentários</t>
  </si>
  <si>
    <t>4421H</t>
  </si>
  <si>
    <t>h) o levantamento inclui as demandas dos órgãos de controle (interno ou externo)</t>
  </si>
  <si>
    <t>4422</t>
  </si>
  <si>
    <t>No processo orçamentário da organização, há tratamento das demandas de priorização conhecidas</t>
  </si>
  <si>
    <t>4422A</t>
  </si>
  <si>
    <t>a) há mapa que demonstra quais prioridades são atendidas por quais elementos da proposta orçamentária</t>
  </si>
  <si>
    <t>4422B</t>
  </si>
  <si>
    <t>b) o contingenciamento da despesa é feito levando em consideração as prioridades e estratégias da organização</t>
  </si>
  <si>
    <t>4422C</t>
  </si>
  <si>
    <t>c) há mapa de controle da execução orçamentário-financeira das prioridades escolhidas</t>
  </si>
  <si>
    <t>4422D</t>
  </si>
  <si>
    <t>d) outras fontes de recursos além do orçamento são consideradas para atendimento das demandas da organização</t>
  </si>
  <si>
    <t>5100</t>
  </si>
  <si>
    <t>Sustentabilidade ambiental</t>
  </si>
  <si>
    <t>5110</t>
  </si>
  <si>
    <t>Estabelecer o processo de sustentabilidade ambiental</t>
  </si>
  <si>
    <t>5111</t>
  </si>
  <si>
    <t>Há programa de sustentabilidade ambiental</t>
  </si>
  <si>
    <t>5111A</t>
  </si>
  <si>
    <t>a) há Plano de Logística Sustentável (PLS), ou instrumento equivalente, para o estabelecimento de práticas de sustentabilidade e racionalização de gastos e processos, contendo objetivos e responsabilidades definidas</t>
  </si>
  <si>
    <t>5111B</t>
  </si>
  <si>
    <t>b) cada uma das ações do PLS (ou do instrumento equivalente) possui metas, prazos de execução e mecanismos de monitoramento</t>
  </si>
  <si>
    <t>5111C</t>
  </si>
  <si>
    <t>c) há ações para a gestão socioambiental adequada de resíduos, com metas de eficiência estabelecidas</t>
  </si>
  <si>
    <t>5111D</t>
  </si>
  <si>
    <t>d) há ações para uso consciente da água, com metas de eficiência estabelecidas</t>
  </si>
  <si>
    <t>5111E</t>
  </si>
  <si>
    <t>e) há ações para uso racional de energia elétrica e incentivo à utilização de outras fontes de energia renovável, com metas de eficiência estabelecidas</t>
  </si>
  <si>
    <t>5111F</t>
  </si>
  <si>
    <t>f) há ações para reduzir e compensar a emissão de gases de efeito estufa resultante do funcionamento da organização</t>
  </si>
  <si>
    <t>5120</t>
  </si>
  <si>
    <t>Executar o processo de sustentabilidade ambiental</t>
  </si>
  <si>
    <t>5121</t>
  </si>
  <si>
    <t>A sustentabilidade ambiental é promovida internamente</t>
  </si>
  <si>
    <t>5121A</t>
  </si>
  <si>
    <t>a) houve ações de sensibilização (p. ex.: campanhas de comunicação; palestras) ou capacitação de gestores e colaboradores sobre sustentabilidade ambiental nos últimos doze meses (p. ex.: capacitações periódicas; capacitações por ocasião da cursos de formação dos novos gestores/colaboradores)</t>
  </si>
  <si>
    <t>5121B</t>
  </si>
  <si>
    <t>b) há ações regulares para garantir que a organização esteja em conformidade com as leis e regulamentos ambientais aplicáveis</t>
  </si>
  <si>
    <t>5121C</t>
  </si>
  <si>
    <t>c) há indicadores ou instrumentos equivalentes (ex.: painéis de informação) que permitem mensurar os resultados obtidos pelas ações de sustentabilidade ambiental (p. ex.: economia de recursos)</t>
  </si>
  <si>
    <t>5121D</t>
  </si>
  <si>
    <t>d) há canal(is) para o esclarecimento de dúvidas sobre sustentabilidade ambiental (p. ex.: telefone; e-mail; atendimento presencial; reportes online)</t>
  </si>
  <si>
    <t>5122</t>
  </si>
  <si>
    <t>A sustentabilidade ambiental é promovida no ambiente externo à organização</t>
  </si>
  <si>
    <t>5122A</t>
  </si>
  <si>
    <t>a) houve ações de educação ambiental voltadas para as partes interessadas da organização, nos últimos doze meses</t>
  </si>
  <si>
    <t>5122B</t>
  </si>
  <si>
    <t>b) a organização promove práticas sustentáveis na sua cadeia de fornecedores e parceiros</t>
  </si>
  <si>
    <t>5122C</t>
  </si>
  <si>
    <t>c) há mecanismo de comunicação com partes interessadas sobre as ações de sustentabilidade realizadas pela organização</t>
  </si>
  <si>
    <t>6100</t>
  </si>
  <si>
    <t>Sustentabilidade Social</t>
  </si>
  <si>
    <t>6110</t>
  </si>
  <si>
    <t>Estabelecer o processo de promoção da sustentabilidade social</t>
  </si>
  <si>
    <t>6111</t>
  </si>
  <si>
    <t>Há programa de Diversidade e Inclusão</t>
  </si>
  <si>
    <t>6111A</t>
  </si>
  <si>
    <t>a) há Política de Diversidade e Inclusão definida (ou instrumento equivalente)</t>
  </si>
  <si>
    <t>6111B</t>
  </si>
  <si>
    <t>b) a política (ou instrumento equivalente) abrange as temáticas relevantes, p. ex.: equidade racial; gênero; orientação sexual; idade; religião; pessoa com deficiência</t>
  </si>
  <si>
    <t>6111C</t>
  </si>
  <si>
    <t>c) há responsável ou equipe designada, com dedicação exclusiva, para lidar com as questões relacionadas à diversidade e inclusão</t>
  </si>
  <si>
    <t>6112</t>
  </si>
  <si>
    <t>Há sistema de prevenção e combate ao assédio</t>
  </si>
  <si>
    <t>6112A</t>
  </si>
  <si>
    <t>a) há normativos internos de combate ao assédio</t>
  </si>
  <si>
    <t>6112B</t>
  </si>
  <si>
    <t>b) há orientação publicada sobre as condutas que caracterizam assédio e de como proceder em caso de assédio</t>
  </si>
  <si>
    <t>6112C</t>
  </si>
  <si>
    <t>c) há estrutura disponível para recebimento e tratamento de notícias de desvio de conduta (p. ex.: denúncias), com garantia de sigilo e compromisso de confidencialidade</t>
  </si>
  <si>
    <t>6112D</t>
  </si>
  <si>
    <t>d) há responsável ou equipe designada, com dedicação exclusiva, para lidar com as situações de assédio na organização</t>
  </si>
  <si>
    <t>6112E</t>
  </si>
  <si>
    <t>e) há programas de capacitação sobre assédio e direitos das vítimas (p. ex.: capacitações periódicas e nos cursos de formação dos novos gestores/colaboradores)</t>
  </si>
  <si>
    <t>6112F</t>
  </si>
  <si>
    <t>f) há protocolo de acolhimento de vítimas de assédio ou de quem noticia o assédio</t>
  </si>
  <si>
    <t>6113</t>
  </si>
  <si>
    <t>Há sistema de prevenção e combate à discriminação</t>
  </si>
  <si>
    <t>6113A</t>
  </si>
  <si>
    <t>a) há política (ou instrumento equivalente) com o objetivo de evitar e combater a discriminação e o desrespeito</t>
  </si>
  <si>
    <t>6113B</t>
  </si>
  <si>
    <t>b) há orientação publicada de como proceder em caso de discriminação e de desrespeito</t>
  </si>
  <si>
    <t>6113C</t>
  </si>
  <si>
    <t>c) há estrutura disponível para recebimento e tratamento de denúncias, com garantia de sigilo e compromisso de confidencialidade</t>
  </si>
  <si>
    <t>6114</t>
  </si>
  <si>
    <t>Há sistema de promoção da acessibilidade para pessoas com deficiência ou mobilidade reduzida</t>
  </si>
  <si>
    <t>6114A</t>
  </si>
  <si>
    <t>a) há política (ou instrumento equivalente) de acessibilidade para inclusão de pessoa com deficiência ou mobilidade reduzida</t>
  </si>
  <si>
    <t>6114B</t>
  </si>
  <si>
    <t>b) há canal de comunicação dedicado para tratar de questões de acessibilidade</t>
  </si>
  <si>
    <t>6114C</t>
  </si>
  <si>
    <t>c) há responsável ou equipe designada, com dedicação exclusiva, para lidar com as questões relacionadas à acessibilidade</t>
  </si>
  <si>
    <t>6114D</t>
  </si>
  <si>
    <t>d) a organização garante o acesso da pessoa com deficiência ou mobilidade reduzida aos serviços e informações que oferece na internet, por meio da adoção de melhores práticas de acessibilidade adotadas internacionalmente (p. ex.: eMAG - Modelo de Acessibilidade em Governo Eletrônico)</t>
  </si>
  <si>
    <t>6114E</t>
  </si>
  <si>
    <t>e) a organização garante o acesso de pessoas com deficiência ou com mobilidade reduzida às suas instalações físicas</t>
  </si>
  <si>
    <t>6114F</t>
  </si>
  <si>
    <t>f) a organização realiza avaliações ou auditorias regulares para garantir a acessibilidade</t>
  </si>
  <si>
    <t>6120</t>
  </si>
  <si>
    <t>Executar o processo de promoção da sustentabilidade social</t>
  </si>
  <si>
    <t>6121</t>
  </si>
  <si>
    <t>A cultura de diversidade e inclusão é promovida internamente</t>
  </si>
  <si>
    <t>6121A</t>
  </si>
  <si>
    <t>a) a organização promove a diversidade na ocupação dos cargos de liderança</t>
  </si>
  <si>
    <t>6121B</t>
  </si>
  <si>
    <t>b) houve ações de sensibilização (p. ex.: campanhas de comunicação; palestras) ou capacitação de gestores e colaboradores sobre diversidade e inclusão nos últimos doze meses (p. ex.: capacitações periódicas; capacitações por ocasião da cursos de formação dos novos gestores/colaboradores)</t>
  </si>
  <si>
    <t>6121C</t>
  </si>
  <si>
    <t>c) as denúncias de discriminação ou assédio recebidas são devidamente tratadas, com a aplicação de medidas conciliatórias, ajuste de conduta ou de punição, quando for o caso</t>
  </si>
  <si>
    <t>6122</t>
  </si>
  <si>
    <t>A cultura de diversidade e inclusão é promovida no ambiente externo à organização</t>
  </si>
  <si>
    <t>6122A</t>
  </si>
  <si>
    <t>a) a organização promoveu ações de conscientização e engajamento em temas relevantes para a sustentabilidade social nos últimos doze meses</t>
  </si>
  <si>
    <t>6122B</t>
  </si>
  <si>
    <t>b) há parcerias em andamento com organizações da sociedade civil para implementar projetos no tema da diversidade e inclusão</t>
  </si>
  <si>
    <t>6122C</t>
  </si>
  <si>
    <t>c) a organização, diretamente ou por meio de parcerias, implementou ou apoiou programas de fomento ao voluntariado em prol do desenvolvimento sustentável, da diversidade e da inclusão nos últimos doze meses</t>
  </si>
  <si>
    <t>ID</t>
  </si>
  <si>
    <t>QUESTÃO/SUBQUESTÃO</t>
  </si>
  <si>
    <t>RESPOSTA</t>
  </si>
  <si>
    <t>NOTA</t>
  </si>
  <si>
    <t>Excluídas</t>
  </si>
  <si>
    <t>Acc</t>
  </si>
  <si>
    <t>GovernancaPessoas</t>
  </si>
  <si>
    <t>GovernancaTI</t>
  </si>
  <si>
    <t>PlanejamentoTI</t>
  </si>
  <si>
    <t>ServicosTI</t>
  </si>
  <si>
    <t>RiscosTISegInfo</t>
  </si>
  <si>
    <t>EstruturaSegInfo</t>
  </si>
  <si>
    <t>ProcessoSegInfo</t>
  </si>
  <si>
    <t>GerirSoluções</t>
  </si>
  <si>
    <t>GovernancaContrat</t>
  </si>
  <si>
    <t>ProcessoContrat</t>
  </si>
  <si>
    <t>IntegrContrat</t>
  </si>
  <si>
    <t>PessoasContrat</t>
  </si>
  <si>
    <t>ContratSustent</t>
  </si>
  <si>
    <t>GovernancaOrcament</t>
  </si>
  <si>
    <t>GovernancaSustentAmb</t>
  </si>
  <si>
    <t>iGestSustentAmb</t>
  </si>
  <si>
    <t>GovernancaSustentSocial</t>
  </si>
  <si>
    <t>Lid</t>
  </si>
  <si>
    <t>Estr</t>
  </si>
  <si>
    <t>Cont</t>
  </si>
  <si>
    <t>iGestPessoas</t>
  </si>
  <si>
    <t>iGestTI</t>
  </si>
  <si>
    <t>iGestContrat</t>
  </si>
  <si>
    <t>iGestOrcament</t>
  </si>
  <si>
    <t>iGovSustentAmb</t>
  </si>
  <si>
    <t>iGestSustentSocial</t>
  </si>
  <si>
    <t>iGovPub</t>
  </si>
  <si>
    <t>iGest</t>
  </si>
  <si>
    <t>iGovPessoas</t>
  </si>
  <si>
    <t>iGovTI</t>
  </si>
  <si>
    <t>iGovContratações</t>
  </si>
  <si>
    <t>iGovOrcament</t>
  </si>
  <si>
    <t>iGovSustentSocial</t>
  </si>
  <si>
    <t>iGG</t>
  </si>
  <si>
    <t>iES</t>
  </si>
  <si>
    <t>iESGo</t>
  </si>
  <si>
    <t>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</si>
</sst>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scheme val="minor"/>
    </font>
    <font>
      <b/>
      <sz val="28"/>
      <color rgb="FF000000"/>
      <name val="Calibri"/>
    </font>
    <font>
      <b/>
      <sz val="22"/>
      <color rgb="FFFFFFFF"/>
      <name val="Calibri"/>
    </font>
    <font>
      <b/>
      <sz val="18"/>
      <color rgb="FFFFFFFF"/>
      <name val="Calibri"/>
    </font>
    <font>
      <b/>
      <sz val="14"/>
      <color rgb="FF000000"/>
      <name val="Calibri"/>
    </font>
    <font>
      <sz val="12"/>
      <color rgb="FF000000"/>
      <name val="Calibri"/>
    </font>
    <font>
      <sz val="11"/>
      <color rgb="FF000000"/>
      <name val="Calibri"/>
    </font>
  </fonts>
  <fills count="48">
    <fill>
      <patternFill patternType="none"/>
    </fill>
    <fill>
      <patternFill patternType="gray125"/>
    </fill>
    <fill>
      <patternFill patternType="solid">
        <fgColor rgb="FFFF8C00"/>
      </patternFill>
    </fill>
    <fill>
      <patternFill patternType="solid">
        <fgColor rgb="FFFFA639"/>
      </patternFill>
    </fill>
    <fill>
      <patternFill patternType="solid">
        <fgColor rgb="FFFFBF72"/>
      </patternFill>
    </fill>
    <fill>
      <patternFill patternType="solid">
        <fgColor rgb="FFFFD8AA"/>
      </patternFill>
    </fill>
    <fill>
      <patternFill patternType="solid">
        <fgColor rgb="FFFFF2E3"/>
      </patternFill>
    </fill>
    <fill>
      <patternFill patternType="solid">
        <fgColor rgb="FF4B5320"/>
      </patternFill>
    </fill>
    <fill>
      <patternFill patternType="solid">
        <fgColor rgb="FF737952"/>
      </patternFill>
    </fill>
    <fill>
      <patternFill patternType="solid">
        <fgColor rgb="FF9BA083"/>
      </patternFill>
    </fill>
    <fill>
      <patternFill patternType="solid">
        <fgColor rgb="FFC3C6B4"/>
      </patternFill>
    </fill>
    <fill>
      <patternFill patternType="solid">
        <fgColor rgb="FFEBECE6"/>
      </patternFill>
    </fill>
    <fill>
      <patternFill patternType="solid">
        <fgColor rgb="FFB22222"/>
      </patternFill>
    </fill>
    <fill>
      <patternFill patternType="solid">
        <fgColor rgb="FFC35353"/>
      </patternFill>
    </fill>
    <fill>
      <patternFill patternType="solid">
        <fgColor rgb="FFD48484"/>
      </patternFill>
    </fill>
    <fill>
      <patternFill patternType="solid">
        <fgColor rgb="FFE5B5B5"/>
      </patternFill>
    </fill>
    <fill>
      <patternFill patternType="solid">
        <fgColor rgb="FFF6E6E6"/>
      </patternFill>
    </fill>
    <fill>
      <patternFill patternType="solid">
        <fgColor rgb="FF006400"/>
      </patternFill>
    </fill>
    <fill>
      <patternFill patternType="solid">
        <fgColor rgb="FF398639"/>
      </patternFill>
    </fill>
    <fill>
      <patternFill patternType="solid">
        <fgColor rgb="FF72A972"/>
      </patternFill>
    </fill>
    <fill>
      <patternFill patternType="solid">
        <fgColor rgb="FFAACCAA"/>
      </patternFill>
    </fill>
    <fill>
      <patternFill patternType="solid">
        <fgColor rgb="FFE3EEE3"/>
      </patternFill>
    </fill>
    <fill>
      <patternFill patternType="solid">
        <fgColor rgb="FF4B0082"/>
      </patternFill>
    </fill>
    <fill>
      <patternFill patternType="solid">
        <fgColor rgb="FF73399E"/>
      </patternFill>
    </fill>
    <fill>
      <patternFill patternType="solid">
        <fgColor rgb="FF9B72BA"/>
      </patternFill>
    </fill>
    <fill>
      <patternFill patternType="solid">
        <fgColor rgb="FFC3AAD5"/>
      </patternFill>
    </fill>
    <fill>
      <patternFill patternType="solid">
        <fgColor rgb="FFEBE3F1"/>
      </patternFill>
    </fill>
    <fill>
      <patternFill patternType="solid">
        <fgColor rgb="FFE6BE00"/>
      </patternFill>
    </fill>
    <fill>
      <patternFill patternType="solid">
        <fgColor rgb="FFECCC39"/>
      </patternFill>
    </fill>
    <fill>
      <patternFill patternType="solid">
        <fgColor rgb="FFF1DB72"/>
      </patternFill>
    </fill>
    <fill>
      <patternFill patternType="solid">
        <fgColor rgb="FFF6EAAA"/>
      </patternFill>
    </fill>
    <fill>
      <patternFill patternType="solid">
        <fgColor rgb="FFFCF8E3"/>
      </patternFill>
    </fill>
    <fill>
      <patternFill patternType="solid">
        <fgColor rgb="FF000080"/>
      </patternFill>
    </fill>
    <fill>
      <patternFill patternType="solid">
        <fgColor rgb="FF39399C"/>
      </patternFill>
    </fill>
    <fill>
      <patternFill patternType="solid">
        <fgColor rgb="FF7272B8"/>
      </patternFill>
    </fill>
    <fill>
      <patternFill patternType="solid">
        <fgColor rgb="FFAAAAD5"/>
      </patternFill>
    </fill>
    <fill>
      <patternFill patternType="solid">
        <fgColor rgb="FFE3E3F1"/>
      </patternFill>
    </fill>
    <fill>
      <patternFill patternType="solid">
        <fgColor rgb="FF228B22"/>
      </patternFill>
    </fill>
    <fill>
      <patternFill patternType="solid">
        <fgColor rgb="FF53A553"/>
      </patternFill>
    </fill>
    <fill>
      <patternFill patternType="solid">
        <fgColor rgb="FF84BE84"/>
      </patternFill>
    </fill>
    <fill>
      <patternFill patternType="solid">
        <fgColor rgb="FFB5D8B5"/>
      </patternFill>
    </fill>
    <fill>
      <patternFill patternType="solid">
        <fgColor rgb="FFE6F2E6"/>
      </patternFill>
    </fill>
    <fill>
      <patternFill patternType="solid">
        <fgColor rgb="FFB8860B"/>
      </patternFill>
    </fill>
    <fill>
      <patternFill patternType="solid">
        <fgColor rgb="FFC8A141"/>
      </patternFill>
    </fill>
    <fill>
      <patternFill patternType="solid">
        <fgColor rgb="FFD8BC78"/>
      </patternFill>
    </fill>
    <fill>
      <patternFill patternType="solid">
        <fgColor rgb="FFE7D7AE"/>
      </patternFill>
    </fill>
    <fill>
      <patternFill patternType="solid">
        <fgColor rgb="FFF7F2E4"/>
      </patternFill>
    </fill>
    <fill>
      <patternFill patternType="solid">
        <fgColor rgb="FF000000"/>
      </patternFill>
    </fill>
  </fills>
  <borders count="1">
    <border>
      <left/>
      <right/>
      <top/>
      <bottom/>
      <diagonal/>
    </border>
  </borders>
  <cellStyleXfs count="1">
    <xf numFmtId="0" fontId="0" fillId="0" borderId="0"/>
  </cellStyleXfs>
  <cellXfs count="141">
    <xf numFmtId="0" fontId="0" fillId="0" borderId="0" xfId="0"/>
    <xf numFmtId="0" fontId="0" fillId="0" borderId="0" xfId="0" applyProtection="1">
      <protection locked="0"/>
    </xf>
    <xf numFmtId="0" fontId="2" fillId="2" borderId="0" xfId="0" applyFont="1" applyFill="1" applyAlignment="1" applyProtection="1">
      <alignment vertical="center" wrapText="1"/>
      <protection locked="0"/>
    </xf>
    <xf numFmtId="0" fontId="3" fillId="3" borderId="0" xfId="0" applyFont="1" applyFill="1" applyAlignment="1" applyProtection="1">
      <alignment vertical="center" wrapText="1"/>
      <protection locked="0"/>
    </xf>
    <xf numFmtId="0" fontId="4" fillId="4" borderId="0" xfId="0" applyFont="1" applyFill="1" applyAlignment="1" applyProtection="1">
      <alignment vertical="center" wrapText="1"/>
      <protection locked="0"/>
    </xf>
    <xf numFmtId="0" fontId="5" fillId="5" borderId="0" xfId="0" applyFont="1" applyFill="1" applyAlignment="1" applyProtection="1">
      <alignment vertical="center" wrapText="1"/>
      <protection locked="0"/>
    </xf>
    <xf numFmtId="0" fontId="5" fillId="6" borderId="0" xfId="0" applyFont="1" applyFill="1" applyAlignment="1" applyProtection="1">
      <alignment vertical="center" wrapText="1"/>
      <protection locked="0"/>
    </xf>
    <xf numFmtId="0" fontId="2" fillId="7" borderId="0" xfId="0" applyFont="1" applyFill="1" applyAlignment="1" applyProtection="1">
      <alignment vertical="center" wrapText="1"/>
      <protection locked="0"/>
    </xf>
    <xf numFmtId="0" fontId="3" fillId="8" borderId="0" xfId="0" applyFont="1" applyFill="1" applyAlignment="1" applyProtection="1">
      <alignment vertical="center" wrapText="1"/>
      <protection locked="0"/>
    </xf>
    <xf numFmtId="0" fontId="4" fillId="9" borderId="0" xfId="0" applyFont="1" applyFill="1" applyAlignment="1" applyProtection="1">
      <alignment vertical="center" wrapText="1"/>
      <protection locked="0"/>
    </xf>
    <xf numFmtId="0" fontId="5" fillId="10" borderId="0" xfId="0" applyFont="1" applyFill="1" applyAlignment="1" applyProtection="1">
      <alignment vertical="center" wrapText="1"/>
      <protection locked="0"/>
    </xf>
    <xf numFmtId="0" fontId="5" fillId="11" borderId="0" xfId="0" applyFont="1" applyFill="1" applyAlignment="1" applyProtection="1">
      <alignment vertical="center" wrapText="1"/>
      <protection locked="0"/>
    </xf>
    <xf numFmtId="0" fontId="2" fillId="12" borderId="0" xfId="0" applyFont="1" applyFill="1" applyAlignment="1" applyProtection="1">
      <alignment vertical="center" wrapText="1"/>
      <protection locked="0"/>
    </xf>
    <xf numFmtId="0" fontId="3" fillId="13" borderId="0" xfId="0" applyFont="1" applyFill="1" applyAlignment="1" applyProtection="1">
      <alignment vertical="center" wrapText="1"/>
      <protection locked="0"/>
    </xf>
    <xf numFmtId="0" fontId="4" fillId="14" borderId="0" xfId="0" applyFont="1" applyFill="1" applyAlignment="1" applyProtection="1">
      <alignment vertical="center" wrapText="1"/>
      <protection locked="0"/>
    </xf>
    <xf numFmtId="0" fontId="5" fillId="15" borderId="0" xfId="0" applyFont="1" applyFill="1" applyAlignment="1" applyProtection="1">
      <alignment vertical="center" wrapText="1"/>
      <protection locked="0"/>
    </xf>
    <xf numFmtId="0" fontId="5" fillId="16" borderId="0" xfId="0" applyFont="1" applyFill="1" applyAlignment="1" applyProtection="1">
      <alignment vertical="center" wrapText="1"/>
      <protection locked="0"/>
    </xf>
    <xf numFmtId="0" fontId="2" fillId="17" borderId="0" xfId="0" applyFont="1" applyFill="1" applyAlignment="1" applyProtection="1">
      <alignment vertical="center" wrapText="1"/>
      <protection locked="0"/>
    </xf>
    <xf numFmtId="0" fontId="3" fillId="18" borderId="0" xfId="0" applyFont="1" applyFill="1" applyAlignment="1" applyProtection="1">
      <alignment vertical="center" wrapText="1"/>
      <protection locked="0"/>
    </xf>
    <xf numFmtId="0" fontId="4" fillId="19" borderId="0" xfId="0" applyFont="1" applyFill="1" applyAlignment="1" applyProtection="1">
      <alignment vertical="center" wrapText="1"/>
      <protection locked="0"/>
    </xf>
    <xf numFmtId="0" fontId="5" fillId="20" borderId="0" xfId="0" applyFont="1" applyFill="1" applyAlignment="1" applyProtection="1">
      <alignment vertical="center" wrapText="1"/>
      <protection locked="0"/>
    </xf>
    <xf numFmtId="0" fontId="5" fillId="21" borderId="0" xfId="0" applyFont="1" applyFill="1" applyAlignment="1" applyProtection="1">
      <alignment vertical="center" wrapText="1"/>
      <protection locked="0"/>
    </xf>
    <xf numFmtId="0" fontId="2" fillId="22" borderId="0" xfId="0" applyFont="1" applyFill="1" applyAlignment="1" applyProtection="1">
      <alignment vertical="center" wrapText="1"/>
      <protection locked="0"/>
    </xf>
    <xf numFmtId="0" fontId="3" fillId="23" borderId="0" xfId="0" applyFont="1" applyFill="1" applyAlignment="1" applyProtection="1">
      <alignment vertical="center" wrapText="1"/>
      <protection locked="0"/>
    </xf>
    <xf numFmtId="0" fontId="4" fillId="24" borderId="0" xfId="0" applyFont="1" applyFill="1" applyAlignment="1" applyProtection="1">
      <alignment vertical="center" wrapText="1"/>
      <protection locked="0"/>
    </xf>
    <xf numFmtId="0" fontId="5" fillId="25" borderId="0" xfId="0" applyFont="1" applyFill="1" applyAlignment="1" applyProtection="1">
      <alignment vertical="center" wrapText="1"/>
      <protection locked="0"/>
    </xf>
    <xf numFmtId="0" fontId="5" fillId="26" borderId="0" xfId="0" applyFont="1" applyFill="1" applyAlignment="1" applyProtection="1">
      <alignment vertical="center" wrapText="1"/>
      <protection locked="0"/>
    </xf>
    <xf numFmtId="0" fontId="2" fillId="27" borderId="0" xfId="0" applyFont="1" applyFill="1" applyAlignment="1" applyProtection="1">
      <alignment vertical="center" wrapText="1"/>
      <protection locked="0"/>
    </xf>
    <xf numFmtId="0" fontId="3" fillId="28" borderId="0" xfId="0" applyFont="1" applyFill="1" applyAlignment="1" applyProtection="1">
      <alignment vertical="center" wrapText="1"/>
      <protection locked="0"/>
    </xf>
    <xf numFmtId="0" fontId="4" fillId="29" borderId="0" xfId="0" applyFont="1" applyFill="1" applyAlignment="1" applyProtection="1">
      <alignment vertical="center" wrapText="1"/>
      <protection locked="0"/>
    </xf>
    <xf numFmtId="0" fontId="5" fillId="30" borderId="0" xfId="0" applyFont="1" applyFill="1" applyAlignment="1" applyProtection="1">
      <alignment vertical="center" wrapText="1"/>
      <protection locked="0"/>
    </xf>
    <xf numFmtId="0" fontId="5" fillId="31" borderId="0" xfId="0" applyFont="1" applyFill="1" applyAlignment="1" applyProtection="1">
      <alignment vertical="center" wrapText="1"/>
      <protection locked="0"/>
    </xf>
    <xf numFmtId="0" fontId="2" fillId="32" borderId="0" xfId="0" applyFont="1" applyFill="1" applyAlignment="1" applyProtection="1">
      <alignment vertical="center" wrapText="1"/>
      <protection locked="0"/>
    </xf>
    <xf numFmtId="0" fontId="3" fillId="33" borderId="0" xfId="0" applyFont="1" applyFill="1" applyAlignment="1" applyProtection="1">
      <alignment vertical="center" wrapText="1"/>
      <protection locked="0"/>
    </xf>
    <xf numFmtId="0" fontId="4" fillId="34" borderId="0" xfId="0" applyFont="1" applyFill="1" applyAlignment="1" applyProtection="1">
      <alignment vertical="center" wrapText="1"/>
      <protection locked="0"/>
    </xf>
    <xf numFmtId="0" fontId="5" fillId="35" borderId="0" xfId="0" applyFont="1" applyFill="1" applyAlignment="1" applyProtection="1">
      <alignment vertical="center" wrapText="1"/>
      <protection locked="0"/>
    </xf>
    <xf numFmtId="0" fontId="5" fillId="36" borderId="0" xfId="0" applyFont="1" applyFill="1" applyAlignment="1" applyProtection="1">
      <alignment vertical="center" wrapText="1"/>
      <protection locked="0"/>
    </xf>
    <xf numFmtId="0" fontId="2" fillId="37" borderId="0" xfId="0" applyFont="1" applyFill="1" applyAlignment="1" applyProtection="1">
      <alignment vertical="center" wrapText="1"/>
      <protection locked="0"/>
    </xf>
    <xf numFmtId="0" fontId="3" fillId="38" borderId="0" xfId="0" applyFont="1" applyFill="1" applyAlignment="1" applyProtection="1">
      <alignment vertical="center" wrapText="1"/>
      <protection locked="0"/>
    </xf>
    <xf numFmtId="0" fontId="4" fillId="39" borderId="0" xfId="0" applyFont="1" applyFill="1" applyAlignment="1" applyProtection="1">
      <alignment vertical="center" wrapText="1"/>
      <protection locked="0"/>
    </xf>
    <xf numFmtId="0" fontId="5" fillId="40" borderId="0" xfId="0" applyFont="1" applyFill="1" applyAlignment="1" applyProtection="1">
      <alignment vertical="center" wrapText="1"/>
      <protection locked="0"/>
    </xf>
    <xf numFmtId="0" fontId="5" fillId="41" borderId="0" xfId="0" applyFont="1" applyFill="1" applyAlignment="1" applyProtection="1">
      <alignment vertical="center" wrapText="1"/>
      <protection locked="0"/>
    </xf>
    <xf numFmtId="0" fontId="2" fillId="42" borderId="0" xfId="0" applyFont="1" applyFill="1" applyAlignment="1" applyProtection="1">
      <alignment vertical="center" wrapText="1"/>
      <protection locked="0"/>
    </xf>
    <xf numFmtId="0" fontId="3" fillId="43" borderId="0" xfId="0" applyFont="1" applyFill="1" applyAlignment="1" applyProtection="1">
      <alignment vertical="center" wrapText="1"/>
      <protection locked="0"/>
    </xf>
    <xf numFmtId="0" fontId="4" fillId="44" borderId="0" xfId="0" applyFont="1" applyFill="1" applyAlignment="1" applyProtection="1">
      <alignment vertical="center" wrapText="1"/>
      <protection locked="0"/>
    </xf>
    <xf numFmtId="0" fontId="5" fillId="45" borderId="0" xfId="0" applyFont="1" applyFill="1" applyAlignment="1" applyProtection="1">
      <alignment vertical="center" wrapText="1"/>
      <protection locked="0"/>
    </xf>
    <xf numFmtId="0" fontId="5" fillId="46" borderId="0" xfId="0" applyFont="1" applyFill="1" applyAlignment="1" applyProtection="1">
      <alignment vertical="center" wrapText="1"/>
      <protection locked="0"/>
    </xf>
    <xf numFmtId="0" fontId="1" fillId="0" borderId="0" xfId="0" applyFont="1" applyAlignment="1">
      <alignment horizontal="center" vertical="center"/>
    </xf>
    <xf numFmtId="9" fontId="6" fillId="0" borderId="0" xfId="0" applyNumberFormat="1" applyFont="1"/>
    <xf numFmtId="0" fontId="3" fillId="47" borderId="0" xfId="0" applyFont="1" applyFill="1" applyAlignment="1">
      <alignment horizontal="center" vertical="center"/>
    </xf>
    <xf numFmtId="9" fontId="3" fillId="47" borderId="0" xfId="0" applyNumberFormat="1" applyFont="1" applyFill="1" applyAlignment="1">
      <alignment horizontal="center" vertical="center"/>
    </xf>
    <xf numFmtId="0" fontId="2" fillId="2" borderId="0" xfId="0" applyFont="1" applyFill="1" applyAlignment="1">
      <alignment vertical="center" wrapText="1"/>
    </xf>
    <xf numFmtId="9" fontId="2" fillId="2" borderId="0" xfId="0" applyNumberFormat="1" applyFont="1" applyFill="1" applyAlignment="1">
      <alignment vertical="center" wrapText="1"/>
    </xf>
    <xf numFmtId="0" fontId="3" fillId="3" borderId="0" xfId="0" applyFont="1" applyFill="1" applyAlignment="1">
      <alignment vertical="center" wrapText="1"/>
    </xf>
    <xf numFmtId="9" fontId="3" fillId="3" borderId="0" xfId="0" applyNumberFormat="1" applyFont="1" applyFill="1" applyAlignment="1">
      <alignment vertical="center" wrapText="1"/>
    </xf>
    <xf numFmtId="0" fontId="4" fillId="4" borderId="0" xfId="0" applyFont="1" applyFill="1" applyAlignment="1">
      <alignment vertical="center" wrapText="1"/>
    </xf>
    <xf numFmtId="9" fontId="4" fillId="4" borderId="0" xfId="0" applyNumberFormat="1" applyFont="1" applyFill="1" applyAlignment="1">
      <alignment vertical="center" wrapText="1"/>
    </xf>
    <xf numFmtId="0" fontId="5" fillId="5" borderId="0" xfId="0" applyFont="1" applyFill="1" applyAlignment="1">
      <alignment vertical="center" wrapText="1" indent="2"/>
    </xf>
    <xf numFmtId="9" fontId="5" fillId="5" borderId="0" xfId="0" applyNumberFormat="1" applyFont="1" applyFill="1" applyAlignment="1">
      <alignment vertical="center" wrapText="1"/>
    </xf>
    <xf numFmtId="0" fontId="5" fillId="6" borderId="0" xfId="0" applyFont="1" applyFill="1" applyAlignment="1">
      <alignment vertical="center" wrapText="1" indent="2"/>
    </xf>
    <xf numFmtId="9" fontId="5" fillId="6" borderId="0" xfId="0" applyNumberFormat="1" applyFont="1" applyFill="1" applyAlignment="1">
      <alignment vertical="center" wrapText="1"/>
    </xf>
    <xf numFmtId="0" fontId="2" fillId="7" borderId="0" xfId="0" applyFont="1" applyFill="1" applyAlignment="1">
      <alignment vertical="center" wrapText="1"/>
    </xf>
    <xf numFmtId="9" fontId="2" fillId="7" borderId="0" xfId="0" applyNumberFormat="1" applyFont="1" applyFill="1" applyAlignment="1">
      <alignment vertical="center" wrapText="1"/>
    </xf>
    <xf numFmtId="0" fontId="3" fillId="8" borderId="0" xfId="0" applyFont="1" applyFill="1" applyAlignment="1">
      <alignment vertical="center" wrapText="1"/>
    </xf>
    <xf numFmtId="9" fontId="3" fillId="8" borderId="0" xfId="0" applyNumberFormat="1" applyFont="1" applyFill="1" applyAlignment="1">
      <alignment vertical="center" wrapText="1"/>
    </xf>
    <xf numFmtId="0" fontId="4" fillId="9" borderId="0" xfId="0" applyFont="1" applyFill="1" applyAlignment="1">
      <alignment vertical="center" wrapText="1"/>
    </xf>
    <xf numFmtId="9" fontId="4" fillId="9" borderId="0" xfId="0" applyNumberFormat="1" applyFont="1" applyFill="1" applyAlignment="1">
      <alignment vertical="center" wrapText="1"/>
    </xf>
    <xf numFmtId="0" fontId="5" fillId="10" borderId="0" xfId="0" applyFont="1" applyFill="1" applyAlignment="1">
      <alignment vertical="center" wrapText="1" indent="2"/>
    </xf>
    <xf numFmtId="9" fontId="5" fillId="10" borderId="0" xfId="0" applyNumberFormat="1" applyFont="1" applyFill="1" applyAlignment="1">
      <alignment vertical="center" wrapText="1"/>
    </xf>
    <xf numFmtId="0" fontId="5" fillId="11" borderId="0" xfId="0" applyFont="1" applyFill="1" applyAlignment="1">
      <alignment vertical="center" wrapText="1" indent="2"/>
    </xf>
    <xf numFmtId="9" fontId="5" fillId="11" borderId="0" xfId="0" applyNumberFormat="1" applyFont="1" applyFill="1" applyAlignment="1">
      <alignment vertical="center" wrapText="1"/>
    </xf>
    <xf numFmtId="0" fontId="2" fillId="12" borderId="0" xfId="0" applyFont="1" applyFill="1" applyAlignment="1">
      <alignment vertical="center" wrapText="1"/>
    </xf>
    <xf numFmtId="9" fontId="2" fillId="12" borderId="0" xfId="0" applyNumberFormat="1" applyFont="1" applyFill="1" applyAlignment="1">
      <alignment vertical="center" wrapText="1"/>
    </xf>
    <xf numFmtId="0" fontId="3" fillId="13" borderId="0" xfId="0" applyFont="1" applyFill="1" applyAlignment="1">
      <alignment vertical="center" wrapText="1"/>
    </xf>
    <xf numFmtId="9" fontId="3" fillId="13" borderId="0" xfId="0" applyNumberFormat="1" applyFont="1" applyFill="1" applyAlignment="1">
      <alignment vertical="center" wrapText="1"/>
    </xf>
    <xf numFmtId="0" fontId="4" fillId="14" borderId="0" xfId="0" applyFont="1" applyFill="1" applyAlignment="1">
      <alignment vertical="center" wrapText="1"/>
    </xf>
    <xf numFmtId="9" fontId="4" fillId="14" borderId="0" xfId="0" applyNumberFormat="1" applyFont="1" applyFill="1" applyAlignment="1">
      <alignment vertical="center" wrapText="1"/>
    </xf>
    <xf numFmtId="0" fontId="5" fillId="15" borderId="0" xfId="0" applyFont="1" applyFill="1" applyAlignment="1">
      <alignment vertical="center" wrapText="1" indent="2"/>
    </xf>
    <xf numFmtId="9" fontId="5" fillId="15" borderId="0" xfId="0" applyNumberFormat="1" applyFont="1" applyFill="1" applyAlignment="1">
      <alignment vertical="center" wrapText="1"/>
    </xf>
    <xf numFmtId="0" fontId="5" fillId="16" borderId="0" xfId="0" applyFont="1" applyFill="1" applyAlignment="1">
      <alignment vertical="center" wrapText="1" indent="2"/>
    </xf>
    <xf numFmtId="9" fontId="5" fillId="16" borderId="0" xfId="0" applyNumberFormat="1" applyFont="1" applyFill="1" applyAlignment="1">
      <alignment vertical="center" wrapText="1"/>
    </xf>
    <xf numFmtId="0" fontId="2" fillId="17" borderId="0" xfId="0" applyFont="1" applyFill="1" applyAlignment="1">
      <alignment vertical="center" wrapText="1"/>
    </xf>
    <xf numFmtId="9" fontId="2" fillId="17" borderId="0" xfId="0" applyNumberFormat="1" applyFont="1" applyFill="1" applyAlignment="1">
      <alignment vertical="center" wrapText="1"/>
    </xf>
    <xf numFmtId="0" fontId="3" fillId="18" borderId="0" xfId="0" applyFont="1" applyFill="1" applyAlignment="1">
      <alignment vertical="center" wrapText="1"/>
    </xf>
    <xf numFmtId="9" fontId="3" fillId="18" borderId="0" xfId="0" applyNumberFormat="1" applyFont="1" applyFill="1" applyAlignment="1">
      <alignment vertical="center" wrapText="1"/>
    </xf>
    <xf numFmtId="0" fontId="4" fillId="19" borderId="0" xfId="0" applyFont="1" applyFill="1" applyAlignment="1">
      <alignment vertical="center" wrapText="1"/>
    </xf>
    <xf numFmtId="9" fontId="4" fillId="19" borderId="0" xfId="0" applyNumberFormat="1" applyFont="1" applyFill="1" applyAlignment="1">
      <alignment vertical="center" wrapText="1"/>
    </xf>
    <xf numFmtId="0" fontId="5" fillId="20" borderId="0" xfId="0" applyFont="1" applyFill="1" applyAlignment="1">
      <alignment vertical="center" wrapText="1" indent="2"/>
    </xf>
    <xf numFmtId="9" fontId="5" fillId="20" borderId="0" xfId="0" applyNumberFormat="1" applyFont="1" applyFill="1" applyAlignment="1">
      <alignment vertical="center" wrapText="1"/>
    </xf>
    <xf numFmtId="0" fontId="5" fillId="21" borderId="0" xfId="0" applyFont="1" applyFill="1" applyAlignment="1">
      <alignment vertical="center" wrapText="1" indent="2"/>
    </xf>
    <xf numFmtId="9" fontId="5" fillId="21" borderId="0" xfId="0" applyNumberFormat="1" applyFont="1" applyFill="1" applyAlignment="1">
      <alignment vertical="center" wrapText="1"/>
    </xf>
    <xf numFmtId="0" fontId="2" fillId="22" borderId="0" xfId="0" applyFont="1" applyFill="1" applyAlignment="1">
      <alignment vertical="center" wrapText="1"/>
    </xf>
    <xf numFmtId="9" fontId="2" fillId="22" borderId="0" xfId="0" applyNumberFormat="1" applyFont="1" applyFill="1" applyAlignment="1">
      <alignment vertical="center" wrapText="1"/>
    </xf>
    <xf numFmtId="0" fontId="3" fillId="23" borderId="0" xfId="0" applyFont="1" applyFill="1" applyAlignment="1">
      <alignment vertical="center" wrapText="1"/>
    </xf>
    <xf numFmtId="9" fontId="3" fillId="23" borderId="0" xfId="0" applyNumberFormat="1" applyFont="1" applyFill="1" applyAlignment="1">
      <alignment vertical="center" wrapText="1"/>
    </xf>
    <xf numFmtId="0" fontId="4" fillId="24" borderId="0" xfId="0" applyFont="1" applyFill="1" applyAlignment="1">
      <alignment vertical="center" wrapText="1"/>
    </xf>
    <xf numFmtId="9" fontId="4" fillId="24" borderId="0" xfId="0" applyNumberFormat="1" applyFont="1" applyFill="1" applyAlignment="1">
      <alignment vertical="center" wrapText="1"/>
    </xf>
    <xf numFmtId="0" fontId="5" fillId="25" borderId="0" xfId="0" applyFont="1" applyFill="1" applyAlignment="1">
      <alignment vertical="center" wrapText="1" indent="2"/>
    </xf>
    <xf numFmtId="9" fontId="5" fillId="25" borderId="0" xfId="0" applyNumberFormat="1" applyFont="1" applyFill="1" applyAlignment="1">
      <alignment vertical="center" wrapText="1"/>
    </xf>
    <xf numFmtId="0" fontId="5" fillId="26" borderId="0" xfId="0" applyFont="1" applyFill="1" applyAlignment="1">
      <alignment vertical="center" wrapText="1" indent="2"/>
    </xf>
    <xf numFmtId="9" fontId="5" fillId="26" borderId="0" xfId="0" applyNumberFormat="1" applyFont="1" applyFill="1" applyAlignment="1">
      <alignment vertical="center" wrapText="1"/>
    </xf>
    <xf numFmtId="0" fontId="2" fillId="27" borderId="0" xfId="0" applyFont="1" applyFill="1" applyAlignment="1">
      <alignment vertical="center" wrapText="1"/>
    </xf>
    <xf numFmtId="9" fontId="2" fillId="27" borderId="0" xfId="0" applyNumberFormat="1" applyFont="1" applyFill="1" applyAlignment="1">
      <alignment vertical="center" wrapText="1"/>
    </xf>
    <xf numFmtId="0" fontId="3" fillId="28" borderId="0" xfId="0" applyFont="1" applyFill="1" applyAlignment="1">
      <alignment vertical="center" wrapText="1"/>
    </xf>
    <xf numFmtId="9" fontId="3" fillId="28" borderId="0" xfId="0" applyNumberFormat="1" applyFont="1" applyFill="1" applyAlignment="1">
      <alignment vertical="center" wrapText="1"/>
    </xf>
    <xf numFmtId="0" fontId="4" fillId="29" borderId="0" xfId="0" applyFont="1" applyFill="1" applyAlignment="1">
      <alignment vertical="center" wrapText="1"/>
    </xf>
    <xf numFmtId="9" fontId="4" fillId="29" borderId="0" xfId="0" applyNumberFormat="1" applyFont="1" applyFill="1" applyAlignment="1">
      <alignment vertical="center" wrapText="1"/>
    </xf>
    <xf numFmtId="0" fontId="5" fillId="30" borderId="0" xfId="0" applyFont="1" applyFill="1" applyAlignment="1">
      <alignment vertical="center" wrapText="1" indent="2"/>
    </xf>
    <xf numFmtId="9" fontId="5" fillId="30" borderId="0" xfId="0" applyNumberFormat="1" applyFont="1" applyFill="1" applyAlignment="1">
      <alignment vertical="center" wrapText="1"/>
    </xf>
    <xf numFmtId="0" fontId="5" fillId="31" borderId="0" xfId="0" applyFont="1" applyFill="1" applyAlignment="1">
      <alignment vertical="center" wrapText="1" indent="2"/>
    </xf>
    <xf numFmtId="9" fontId="5" fillId="31" borderId="0" xfId="0" applyNumberFormat="1" applyFont="1" applyFill="1" applyAlignment="1">
      <alignment vertical="center" wrapText="1"/>
    </xf>
    <xf numFmtId="0" fontId="2" fillId="32" borderId="0" xfId="0" applyFont="1" applyFill="1" applyAlignment="1">
      <alignment vertical="center" wrapText="1"/>
    </xf>
    <xf numFmtId="9" fontId="2" fillId="32" borderId="0" xfId="0" applyNumberFormat="1" applyFont="1" applyFill="1" applyAlignment="1">
      <alignment vertical="center" wrapText="1"/>
    </xf>
    <xf numFmtId="0" fontId="3" fillId="33" borderId="0" xfId="0" applyFont="1" applyFill="1" applyAlignment="1">
      <alignment vertical="center" wrapText="1"/>
    </xf>
    <xf numFmtId="9" fontId="3" fillId="33" borderId="0" xfId="0" applyNumberFormat="1" applyFont="1" applyFill="1" applyAlignment="1">
      <alignment vertical="center" wrapText="1"/>
    </xf>
    <xf numFmtId="0" fontId="4" fillId="34" borderId="0" xfId="0" applyFont="1" applyFill="1" applyAlignment="1">
      <alignment vertical="center" wrapText="1"/>
    </xf>
    <xf numFmtId="9" fontId="4" fillId="34" borderId="0" xfId="0" applyNumberFormat="1" applyFont="1" applyFill="1" applyAlignment="1">
      <alignment vertical="center" wrapText="1"/>
    </xf>
    <xf numFmtId="0" fontId="5" fillId="35" borderId="0" xfId="0" applyFont="1" applyFill="1" applyAlignment="1">
      <alignment vertical="center" wrapText="1" indent="2"/>
    </xf>
    <xf numFmtId="9" fontId="5" fillId="35" borderId="0" xfId="0" applyNumberFormat="1" applyFont="1" applyFill="1" applyAlignment="1">
      <alignment vertical="center" wrapText="1"/>
    </xf>
    <xf numFmtId="0" fontId="5" fillId="36" borderId="0" xfId="0" applyFont="1" applyFill="1" applyAlignment="1">
      <alignment vertical="center" wrapText="1" indent="2"/>
    </xf>
    <xf numFmtId="9" fontId="5" fillId="36" borderId="0" xfId="0" applyNumberFormat="1" applyFont="1" applyFill="1" applyAlignment="1">
      <alignment vertical="center" wrapText="1"/>
    </xf>
    <xf numFmtId="0" fontId="2" fillId="37" borderId="0" xfId="0" applyFont="1" applyFill="1" applyAlignment="1">
      <alignment vertical="center" wrapText="1"/>
    </xf>
    <xf numFmtId="9" fontId="2" fillId="37" borderId="0" xfId="0" applyNumberFormat="1" applyFont="1" applyFill="1" applyAlignment="1">
      <alignment vertical="center" wrapText="1"/>
    </xf>
    <xf numFmtId="0" fontId="3" fillId="38" borderId="0" xfId="0" applyFont="1" applyFill="1" applyAlignment="1">
      <alignment vertical="center" wrapText="1"/>
    </xf>
    <xf numFmtId="9" fontId="3" fillId="38" borderId="0" xfId="0" applyNumberFormat="1" applyFont="1" applyFill="1" applyAlignment="1">
      <alignment vertical="center" wrapText="1"/>
    </xf>
    <xf numFmtId="0" fontId="4" fillId="39" borderId="0" xfId="0" applyFont="1" applyFill="1" applyAlignment="1">
      <alignment vertical="center" wrapText="1"/>
    </xf>
    <xf numFmtId="9" fontId="4" fillId="39" borderId="0" xfId="0" applyNumberFormat="1" applyFont="1" applyFill="1" applyAlignment="1">
      <alignment vertical="center" wrapText="1"/>
    </xf>
    <xf numFmtId="0" fontId="5" fillId="40" borderId="0" xfId="0" applyFont="1" applyFill="1" applyAlignment="1">
      <alignment vertical="center" wrapText="1" indent="2"/>
    </xf>
    <xf numFmtId="9" fontId="5" fillId="40" borderId="0" xfId="0" applyNumberFormat="1" applyFont="1" applyFill="1" applyAlignment="1">
      <alignment vertical="center" wrapText="1"/>
    </xf>
    <xf numFmtId="0" fontId="5" fillId="41" borderId="0" xfId="0" applyFont="1" applyFill="1" applyAlignment="1">
      <alignment vertical="center" wrapText="1" indent="2"/>
    </xf>
    <xf numFmtId="9" fontId="5" fillId="41" borderId="0" xfId="0" applyNumberFormat="1" applyFont="1" applyFill="1" applyAlignment="1">
      <alignment vertical="center" wrapText="1"/>
    </xf>
    <xf numFmtId="0" fontId="2" fillId="42" borderId="0" xfId="0" applyFont="1" applyFill="1" applyAlignment="1">
      <alignment vertical="center" wrapText="1"/>
    </xf>
    <xf numFmtId="9" fontId="2" fillId="42" borderId="0" xfId="0" applyNumberFormat="1" applyFont="1" applyFill="1" applyAlignment="1">
      <alignment vertical="center" wrapText="1"/>
    </xf>
    <xf numFmtId="0" fontId="3" fillId="43" borderId="0" xfId="0" applyFont="1" applyFill="1" applyAlignment="1">
      <alignment vertical="center" wrapText="1"/>
    </xf>
    <xf numFmtId="9" fontId="3" fillId="43" borderId="0" xfId="0" applyNumberFormat="1" applyFont="1" applyFill="1" applyAlignment="1">
      <alignment vertical="center" wrapText="1"/>
    </xf>
    <xf numFmtId="0" fontId="4" fillId="44" borderId="0" xfId="0" applyFont="1" applyFill="1" applyAlignment="1">
      <alignment vertical="center" wrapText="1"/>
    </xf>
    <xf numFmtId="9" fontId="4" fillId="44" borderId="0" xfId="0" applyNumberFormat="1" applyFont="1" applyFill="1" applyAlignment="1">
      <alignment vertical="center" wrapText="1"/>
    </xf>
    <xf numFmtId="0" fontId="5" fillId="45" borderId="0" xfId="0" applyFont="1" applyFill="1" applyAlignment="1">
      <alignment vertical="center" wrapText="1" indent="2"/>
    </xf>
    <xf numFmtId="9" fontId="5" fillId="45" borderId="0" xfId="0" applyNumberFormat="1" applyFont="1" applyFill="1" applyAlignment="1">
      <alignment vertical="center" wrapText="1"/>
    </xf>
    <xf numFmtId="0" fontId="5" fillId="46" borderId="0" xfId="0" applyFont="1" applyFill="1" applyAlignment="1">
      <alignment vertical="center" wrapText="1" indent="2"/>
    </xf>
    <xf numFmtId="9" fontId="5" fillId="46" borderId="0" xfId="0" applyNumberFormat="1" applyFont="1"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48640" cy="4572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00"/>
  <sheetViews>
    <sheetView tabSelected="1" workbookViewId="0">
      <pane ySplit="11" topLeftCell="A12" activePane="bottomLeft" state="frozen"/>
      <selection pane="bottomLeft" activeCell="C13" sqref="C13"/>
    </sheetView>
  </sheetViews>
  <sheetFormatPr defaultColWidth="10.90625" defaultRowHeight="14.5" x14ac:dyDescent="0.35"/>
  <cols>
    <col min="1" max="1" width="10.7265625" customWidth="1"/>
    <col min="2" max="2" width="100.7265625" customWidth="1"/>
    <col min="3" max="4" width="20.7265625" customWidth="1"/>
  </cols>
  <sheetData>
    <row r="1" spans="1:5" ht="40" customHeight="1" x14ac:dyDescent="0.35">
      <c r="B1" s="47" t="s">
        <v>0</v>
      </c>
      <c r="C1" s="1"/>
      <c r="D1" s="48"/>
    </row>
    <row r="2" spans="1:5" x14ac:dyDescent="0.35">
      <c r="A2" t="s">
        <v>1</v>
      </c>
      <c r="C2" s="1"/>
      <c r="D2" s="48"/>
    </row>
    <row r="3" spans="1:5" x14ac:dyDescent="0.35">
      <c r="A3">
        <v>0</v>
      </c>
      <c r="B3" t="s">
        <v>2</v>
      </c>
      <c r="C3" s="1"/>
      <c r="D3" s="48"/>
    </row>
    <row r="4" spans="1:5" x14ac:dyDescent="0.35">
      <c r="A4">
        <v>1</v>
      </c>
      <c r="B4" t="s">
        <v>3</v>
      </c>
      <c r="C4" s="1"/>
      <c r="D4" s="48"/>
    </row>
    <row r="5" spans="1:5" x14ac:dyDescent="0.35">
      <c r="A5">
        <v>2</v>
      </c>
      <c r="B5" t="s">
        <v>4</v>
      </c>
      <c r="C5" s="1"/>
      <c r="D5" s="48"/>
    </row>
    <row r="6" spans="1:5" x14ac:dyDescent="0.35">
      <c r="A6">
        <v>3</v>
      </c>
      <c r="B6" t="s">
        <v>5</v>
      </c>
      <c r="C6" s="1"/>
      <c r="D6" s="48"/>
    </row>
    <row r="7" spans="1:5" x14ac:dyDescent="0.35">
      <c r="A7">
        <v>4</v>
      </c>
      <c r="B7" t="s">
        <v>6</v>
      </c>
      <c r="C7" s="1"/>
      <c r="D7" s="48"/>
    </row>
    <row r="8" spans="1:5" x14ac:dyDescent="0.35">
      <c r="A8" t="s">
        <v>7</v>
      </c>
      <c r="C8" s="1"/>
      <c r="D8" s="48"/>
    </row>
    <row r="9" spans="1:5" x14ac:dyDescent="0.35">
      <c r="A9">
        <v>0</v>
      </c>
      <c r="B9" t="s">
        <v>8</v>
      </c>
      <c r="C9" s="1"/>
      <c r="D9" s="48"/>
    </row>
    <row r="10" spans="1:5" x14ac:dyDescent="0.35">
      <c r="A10">
        <v>4</v>
      </c>
      <c r="B10" t="s">
        <v>9</v>
      </c>
      <c r="C10" s="1"/>
      <c r="D10" s="48"/>
    </row>
    <row r="11" spans="1:5" ht="23.5" x14ac:dyDescent="0.35">
      <c r="A11" s="49" t="s">
        <v>1275</v>
      </c>
      <c r="B11" s="49" t="s">
        <v>1276</v>
      </c>
      <c r="C11" s="49" t="s">
        <v>1277</v>
      </c>
      <c r="D11" s="50" t="s">
        <v>1278</v>
      </c>
    </row>
    <row r="12" spans="1:5" ht="28.5" x14ac:dyDescent="0.35">
      <c r="A12" s="51" t="s">
        <v>10</v>
      </c>
      <c r="B12" s="51" t="s">
        <v>11</v>
      </c>
      <c r="C12" s="2"/>
      <c r="D12" s="52"/>
    </row>
    <row r="13" spans="1:5" ht="23.5" x14ac:dyDescent="0.35">
      <c r="A13" s="53" t="s">
        <v>12</v>
      </c>
      <c r="B13" s="53" t="s">
        <v>13</v>
      </c>
      <c r="C13" s="3"/>
      <c r="D13" s="54"/>
    </row>
    <row r="14" spans="1:5" ht="18.5" x14ac:dyDescent="0.35">
      <c r="A14" s="55" t="s">
        <v>14</v>
      </c>
      <c r="B14" s="55" t="s">
        <v>15</v>
      </c>
      <c r="C14" s="4">
        <v>0</v>
      </c>
      <c r="D14" s="56">
        <f>CHOOSE(C14+1, 0, 0.05, 0.15, E14 * 0.35 + 0.15, E14 * 0.85 + 0.15)</f>
        <v>0</v>
      </c>
      <c r="E14">
        <f>AVERAGE(D15:D19)</f>
        <v>0</v>
      </c>
    </row>
    <row r="15" spans="1:5" ht="62" x14ac:dyDescent="0.35">
      <c r="A15" s="57" t="s">
        <v>16</v>
      </c>
      <c r="B15" s="57" t="s">
        <v>17</v>
      </c>
      <c r="C15" s="5">
        <v>0</v>
      </c>
      <c r="D15" s="58">
        <f>IF(C15=4,1,0)</f>
        <v>0</v>
      </c>
    </row>
    <row r="16" spans="1:5" ht="93" x14ac:dyDescent="0.35">
      <c r="A16" s="59" t="s">
        <v>18</v>
      </c>
      <c r="B16" s="59" t="s">
        <v>19</v>
      </c>
      <c r="C16" s="6">
        <v>0</v>
      </c>
      <c r="D16" s="60">
        <f>IF(C16=4,1,0)</f>
        <v>0</v>
      </c>
    </row>
    <row r="17" spans="1:5" ht="46.5" x14ac:dyDescent="0.35">
      <c r="A17" s="57" t="s">
        <v>20</v>
      </c>
      <c r="B17" s="57" t="s">
        <v>21</v>
      </c>
      <c r="C17" s="5">
        <v>0</v>
      </c>
      <c r="D17" s="58">
        <f>IF(C17=4,1,0)</f>
        <v>0</v>
      </c>
    </row>
    <row r="18" spans="1:5" ht="31" x14ac:dyDescent="0.35">
      <c r="A18" s="59" t="s">
        <v>22</v>
      </c>
      <c r="B18" s="59" t="s">
        <v>23</v>
      </c>
      <c r="C18" s="6">
        <v>0</v>
      </c>
      <c r="D18" s="60">
        <f>IF(C18=4,1,0)</f>
        <v>0</v>
      </c>
    </row>
    <row r="19" spans="1:5" ht="31" x14ac:dyDescent="0.35">
      <c r="A19" s="57" t="s">
        <v>24</v>
      </c>
      <c r="B19" s="57" t="s">
        <v>25</v>
      </c>
      <c r="C19" s="5">
        <v>0</v>
      </c>
      <c r="D19" s="58">
        <f>IF(C19=4,1,0)</f>
        <v>0</v>
      </c>
    </row>
    <row r="20" spans="1:5" ht="37" x14ac:dyDescent="0.35">
      <c r="A20" s="55" t="s">
        <v>26</v>
      </c>
      <c r="B20" s="55" t="s">
        <v>27</v>
      </c>
      <c r="C20" s="4">
        <v>0</v>
      </c>
      <c r="D20" s="56">
        <f>CHOOSE(C20+1, 0, 0.05, 0.15, E20 * 0.35 + 0.15, E20 * 0.85 + 0.15)</f>
        <v>0</v>
      </c>
      <c r="E20">
        <f>AVERAGE(D21:D23)</f>
        <v>0</v>
      </c>
    </row>
    <row r="21" spans="1:5" ht="31" x14ac:dyDescent="0.35">
      <c r="A21" s="57" t="s">
        <v>28</v>
      </c>
      <c r="B21" s="57" t="s">
        <v>29</v>
      </c>
      <c r="C21" s="5">
        <v>0</v>
      </c>
      <c r="D21" s="58">
        <f>IF(C21=4,1,0)</f>
        <v>0</v>
      </c>
    </row>
    <row r="22" spans="1:5" ht="31" x14ac:dyDescent="0.35">
      <c r="A22" s="59" t="s">
        <v>30</v>
      </c>
      <c r="B22" s="59" t="s">
        <v>31</v>
      </c>
      <c r="C22" s="6">
        <v>0</v>
      </c>
      <c r="D22" s="60">
        <f>IF(C22=4,1,0)</f>
        <v>0</v>
      </c>
    </row>
    <row r="23" spans="1:5" ht="31" x14ac:dyDescent="0.35">
      <c r="A23" s="57" t="s">
        <v>32</v>
      </c>
      <c r="B23" s="57" t="s">
        <v>33</v>
      </c>
      <c r="C23" s="5">
        <v>0</v>
      </c>
      <c r="D23" s="58">
        <f>IF(C23=4,1,0)</f>
        <v>0</v>
      </c>
    </row>
    <row r="24" spans="1:5" ht="23.5" x14ac:dyDescent="0.35">
      <c r="A24" s="53" t="s">
        <v>34</v>
      </c>
      <c r="B24" s="53" t="s">
        <v>35</v>
      </c>
      <c r="C24" s="3"/>
      <c r="D24" s="54"/>
    </row>
    <row r="25" spans="1:5" ht="18.5" x14ac:dyDescent="0.35">
      <c r="A25" s="55" t="s">
        <v>36</v>
      </c>
      <c r="B25" s="55" t="s">
        <v>37</v>
      </c>
      <c r="C25" s="4">
        <v>0</v>
      </c>
      <c r="D25" s="56">
        <f>CHOOSE(C25+1, 0, 0.05, 0.15, E25 * 0.35 + 0.15, E25 * 0.85 + 0.15)</f>
        <v>0</v>
      </c>
      <c r="E25">
        <f>AVERAGE(D26:D29)</f>
        <v>0</v>
      </c>
    </row>
    <row r="26" spans="1:5" ht="31" x14ac:dyDescent="0.35">
      <c r="A26" s="57" t="s">
        <v>38</v>
      </c>
      <c r="B26" s="57" t="s">
        <v>39</v>
      </c>
      <c r="C26" s="5">
        <v>0</v>
      </c>
      <c r="D26" s="58">
        <f>IF(C26=4,1,0)</f>
        <v>0</v>
      </c>
    </row>
    <row r="27" spans="1:5" ht="31" x14ac:dyDescent="0.35">
      <c r="A27" s="59" t="s">
        <v>40</v>
      </c>
      <c r="B27" s="59" t="s">
        <v>41</v>
      </c>
      <c r="C27" s="6">
        <v>0</v>
      </c>
      <c r="D27" s="60">
        <f>IF(C27=4,1,0)</f>
        <v>0</v>
      </c>
    </row>
    <row r="28" spans="1:5" ht="31" x14ac:dyDescent="0.35">
      <c r="A28" s="57" t="s">
        <v>42</v>
      </c>
      <c r="B28" s="57" t="s">
        <v>43</v>
      </c>
      <c r="C28" s="5">
        <v>0</v>
      </c>
      <c r="D28" s="58">
        <f>IF(C28=4,1,0)</f>
        <v>0</v>
      </c>
    </row>
    <row r="29" spans="1:5" ht="31" x14ac:dyDescent="0.35">
      <c r="A29" s="59" t="s">
        <v>44</v>
      </c>
      <c r="B29" s="59" t="s">
        <v>45</v>
      </c>
      <c r="C29" s="6">
        <v>0</v>
      </c>
      <c r="D29" s="60">
        <f>IF(C29=4,1,0)</f>
        <v>0</v>
      </c>
    </row>
    <row r="30" spans="1:5" ht="37" x14ac:dyDescent="0.35">
      <c r="A30" s="55" t="s">
        <v>46</v>
      </c>
      <c r="B30" s="55" t="s">
        <v>47</v>
      </c>
      <c r="C30" s="4">
        <v>0</v>
      </c>
      <c r="D30" s="56">
        <f>CHOOSE(C30+1, 0, 0.05, 0.15, E30 * 0.35 + 0.15, E30 * 0.85 + 0.15)</f>
        <v>0</v>
      </c>
      <c r="E30">
        <f>AVERAGE(D31:D36)</f>
        <v>0</v>
      </c>
    </row>
    <row r="31" spans="1:5" ht="31" x14ac:dyDescent="0.35">
      <c r="A31" s="57" t="s">
        <v>48</v>
      </c>
      <c r="B31" s="57" t="s">
        <v>49</v>
      </c>
      <c r="C31" s="5">
        <v>0</v>
      </c>
      <c r="D31" s="58">
        <f t="shared" ref="D31:D36" si="0">IF(C31=4,1,0)</f>
        <v>0</v>
      </c>
    </row>
    <row r="32" spans="1:5" ht="15.5" x14ac:dyDescent="0.35">
      <c r="A32" s="59" t="s">
        <v>50</v>
      </c>
      <c r="B32" s="59" t="s">
        <v>51</v>
      </c>
      <c r="C32" s="6">
        <v>0</v>
      </c>
      <c r="D32" s="60">
        <f t="shared" si="0"/>
        <v>0</v>
      </c>
    </row>
    <row r="33" spans="1:5" ht="15.5" x14ac:dyDescent="0.35">
      <c r="A33" s="57" t="s">
        <v>52</v>
      </c>
      <c r="B33" s="57" t="s">
        <v>53</v>
      </c>
      <c r="C33" s="5">
        <v>0</v>
      </c>
      <c r="D33" s="58">
        <f t="shared" si="0"/>
        <v>0</v>
      </c>
    </row>
    <row r="34" spans="1:5" ht="77.5" x14ac:dyDescent="0.35">
      <c r="A34" s="59" t="s">
        <v>54</v>
      </c>
      <c r="B34" s="59" t="s">
        <v>55</v>
      </c>
      <c r="C34" s="6">
        <v>0</v>
      </c>
      <c r="D34" s="60">
        <f t="shared" si="0"/>
        <v>0</v>
      </c>
    </row>
    <row r="35" spans="1:5" ht="31" x14ac:dyDescent="0.35">
      <c r="A35" s="57" t="s">
        <v>56</v>
      </c>
      <c r="B35" s="57" t="s">
        <v>57</v>
      </c>
      <c r="C35" s="5">
        <v>0</v>
      </c>
      <c r="D35" s="58">
        <f t="shared" si="0"/>
        <v>0</v>
      </c>
    </row>
    <row r="36" spans="1:5" ht="15.5" x14ac:dyDescent="0.35">
      <c r="A36" s="59" t="s">
        <v>58</v>
      </c>
      <c r="B36" s="59" t="s">
        <v>59</v>
      </c>
      <c r="C36" s="6">
        <v>0</v>
      </c>
      <c r="D36" s="60">
        <f t="shared" si="0"/>
        <v>0</v>
      </c>
    </row>
    <row r="37" spans="1:5" ht="37" x14ac:dyDescent="0.35">
      <c r="A37" s="55" t="s">
        <v>60</v>
      </c>
      <c r="B37" s="55" t="s">
        <v>61</v>
      </c>
      <c r="C37" s="4">
        <v>0</v>
      </c>
      <c r="D37" s="56">
        <f>CHOOSE(C37+1, 0, 0.05, 0.15, E37 * 0.35 + 0.15, E37 * 0.85 + 0.15)</f>
        <v>0</v>
      </c>
      <c r="E37">
        <f>AVERAGE(D38:D41)</f>
        <v>0</v>
      </c>
    </row>
    <row r="38" spans="1:5" ht="31" x14ac:dyDescent="0.35">
      <c r="A38" s="57" t="s">
        <v>62</v>
      </c>
      <c r="B38" s="57" t="s">
        <v>63</v>
      </c>
      <c r="C38" s="5">
        <v>0</v>
      </c>
      <c r="D38" s="58">
        <f>IF(C38=4,1,0)</f>
        <v>0</v>
      </c>
    </row>
    <row r="39" spans="1:5" ht="31" x14ac:dyDescent="0.35">
      <c r="A39" s="59" t="s">
        <v>64</v>
      </c>
      <c r="B39" s="59" t="s">
        <v>65</v>
      </c>
      <c r="C39" s="6">
        <v>0</v>
      </c>
      <c r="D39" s="60">
        <f>IF(C39=4,1,0)</f>
        <v>0</v>
      </c>
    </row>
    <row r="40" spans="1:5" ht="46.5" x14ac:dyDescent="0.35">
      <c r="A40" s="57" t="s">
        <v>66</v>
      </c>
      <c r="B40" s="57" t="s">
        <v>67</v>
      </c>
      <c r="C40" s="5">
        <v>0</v>
      </c>
      <c r="D40" s="58">
        <f>IF(C40=4,1,0)</f>
        <v>0</v>
      </c>
    </row>
    <row r="41" spans="1:5" ht="62" x14ac:dyDescent="0.35">
      <c r="A41" s="59" t="s">
        <v>68</v>
      </c>
      <c r="B41" s="59" t="s">
        <v>69</v>
      </c>
      <c r="C41" s="6">
        <v>0</v>
      </c>
      <c r="D41" s="60">
        <f>IF(C41=4,1,0)</f>
        <v>0</v>
      </c>
    </row>
    <row r="42" spans="1:5" ht="23.5" x14ac:dyDescent="0.35">
      <c r="A42" s="53" t="s">
        <v>70</v>
      </c>
      <c r="B42" s="53" t="s">
        <v>71</v>
      </c>
      <c r="C42" s="3"/>
      <c r="D42" s="54"/>
    </row>
    <row r="43" spans="1:5" ht="37" x14ac:dyDescent="0.35">
      <c r="A43" s="55" t="s">
        <v>72</v>
      </c>
      <c r="B43" s="55" t="s">
        <v>73</v>
      </c>
      <c r="C43" s="4">
        <v>0</v>
      </c>
      <c r="D43" s="56">
        <f>CHOOSE(C43+1, 0, 0.05, 0.15, E43 * 0.35 + 0.15, E43 * 0.85 + 0.15)</f>
        <v>0</v>
      </c>
      <c r="E43">
        <f>AVERAGE(D44:D48)</f>
        <v>0</v>
      </c>
    </row>
    <row r="44" spans="1:5" ht="15.5" x14ac:dyDescent="0.35">
      <c r="A44" s="57" t="s">
        <v>74</v>
      </c>
      <c r="B44" s="57" t="s">
        <v>75</v>
      </c>
      <c r="C44" s="5">
        <v>0</v>
      </c>
      <c r="D44" s="58">
        <f>IF(C44=4,1,0)</f>
        <v>0</v>
      </c>
    </row>
    <row r="45" spans="1:5" ht="31" x14ac:dyDescent="0.35">
      <c r="A45" s="59" t="s">
        <v>76</v>
      </c>
      <c r="B45" s="59" t="s">
        <v>77</v>
      </c>
      <c r="C45" s="6">
        <v>0</v>
      </c>
      <c r="D45" s="60">
        <f>IF(C45=4,1,0)</f>
        <v>0</v>
      </c>
    </row>
    <row r="46" spans="1:5" ht="31" x14ac:dyDescent="0.35">
      <c r="A46" s="57" t="s">
        <v>78</v>
      </c>
      <c r="B46" s="57" t="s">
        <v>79</v>
      </c>
      <c r="C46" s="5">
        <v>0</v>
      </c>
      <c r="D46" s="58">
        <f>IF(C46=4,1,0)</f>
        <v>0</v>
      </c>
    </row>
    <row r="47" spans="1:5" ht="46.5" x14ac:dyDescent="0.35">
      <c r="A47" s="59" t="s">
        <v>80</v>
      </c>
      <c r="B47" s="59" t="s">
        <v>81</v>
      </c>
      <c r="C47" s="6">
        <v>0</v>
      </c>
      <c r="D47" s="60">
        <f>IF(C47=4,1,0)</f>
        <v>0</v>
      </c>
    </row>
    <row r="48" spans="1:5" ht="46.5" x14ac:dyDescent="0.35">
      <c r="A48" s="57" t="s">
        <v>82</v>
      </c>
      <c r="B48" s="57" t="s">
        <v>83</v>
      </c>
      <c r="C48" s="5">
        <v>0</v>
      </c>
      <c r="D48" s="58">
        <f>IF(C48=4,1,0)</f>
        <v>0</v>
      </c>
    </row>
    <row r="49" spans="1:5" ht="18.5" x14ac:dyDescent="0.35">
      <c r="A49" s="55" t="s">
        <v>84</v>
      </c>
      <c r="B49" s="55" t="s">
        <v>85</v>
      </c>
      <c r="C49" s="4">
        <v>0</v>
      </c>
      <c r="D49" s="56">
        <f>CHOOSE(C49+1, 0, 0.05, 0.15, E49 * 0.35 + 0.15, E49 * 0.85 + 0.15)</f>
        <v>0</v>
      </c>
      <c r="E49">
        <f>AVERAGE(D50:D52)</f>
        <v>0</v>
      </c>
    </row>
    <row r="50" spans="1:5" ht="15.5" x14ac:dyDescent="0.35">
      <c r="A50" s="57" t="s">
        <v>86</v>
      </c>
      <c r="B50" s="57" t="s">
        <v>87</v>
      </c>
      <c r="C50" s="5">
        <v>0</v>
      </c>
      <c r="D50" s="58">
        <f>IF(C50=4,1,0)</f>
        <v>0</v>
      </c>
    </row>
    <row r="51" spans="1:5" ht="15.5" x14ac:dyDescent="0.35">
      <c r="A51" s="59" t="s">
        <v>88</v>
      </c>
      <c r="B51" s="59" t="s">
        <v>89</v>
      </c>
      <c r="C51" s="6">
        <v>0</v>
      </c>
      <c r="D51" s="60">
        <f>IF(C51=4,1,0)</f>
        <v>0</v>
      </c>
    </row>
    <row r="52" spans="1:5" ht="31" x14ac:dyDescent="0.35">
      <c r="A52" s="57" t="s">
        <v>90</v>
      </c>
      <c r="B52" s="57" t="s">
        <v>91</v>
      </c>
      <c r="C52" s="5">
        <v>0</v>
      </c>
      <c r="D52" s="58">
        <f>IF(C52=4,1,0)</f>
        <v>0</v>
      </c>
    </row>
    <row r="53" spans="1:5" ht="18.5" x14ac:dyDescent="0.35">
      <c r="A53" s="55" t="s">
        <v>92</v>
      </c>
      <c r="B53" s="55" t="s">
        <v>93</v>
      </c>
      <c r="C53" s="4">
        <v>0</v>
      </c>
      <c r="D53" s="56">
        <f>CHOOSE(C53+1, 0, 0.05, 0.15, E53 * 0.35 + 0.15, E53 * 0.85 + 0.15)</f>
        <v>0</v>
      </c>
      <c r="E53">
        <f>AVERAGE(D54:D55)</f>
        <v>0</v>
      </c>
    </row>
    <row r="54" spans="1:5" ht="15.5" x14ac:dyDescent="0.35">
      <c r="A54" s="57" t="s">
        <v>94</v>
      </c>
      <c r="B54" s="57" t="s">
        <v>95</v>
      </c>
      <c r="C54" s="5">
        <v>0</v>
      </c>
      <c r="D54" s="58">
        <f>IF(C54=4,1,0)</f>
        <v>0</v>
      </c>
    </row>
    <row r="55" spans="1:5" ht="31" x14ac:dyDescent="0.35">
      <c r="A55" s="59" t="s">
        <v>96</v>
      </c>
      <c r="B55" s="59" t="s">
        <v>97</v>
      </c>
      <c r="C55" s="6">
        <v>0</v>
      </c>
      <c r="D55" s="60">
        <f>IF(C55=4,1,0)</f>
        <v>0</v>
      </c>
    </row>
    <row r="56" spans="1:5" ht="28.5" x14ac:dyDescent="0.35">
      <c r="A56" s="61" t="s">
        <v>98</v>
      </c>
      <c r="B56" s="61" t="s">
        <v>99</v>
      </c>
      <c r="C56" s="7"/>
      <c r="D56" s="62"/>
    </row>
    <row r="57" spans="1:5" ht="23.5" x14ac:dyDescent="0.35">
      <c r="A57" s="63" t="s">
        <v>100</v>
      </c>
      <c r="B57" s="63" t="s">
        <v>101</v>
      </c>
      <c r="C57" s="8"/>
      <c r="D57" s="64"/>
    </row>
    <row r="58" spans="1:5" ht="18.5" x14ac:dyDescent="0.35">
      <c r="A58" s="65" t="s">
        <v>102</v>
      </c>
      <c r="B58" s="65" t="s">
        <v>103</v>
      </c>
      <c r="C58" s="9">
        <v>0</v>
      </c>
      <c r="D58" s="66">
        <f>CHOOSE(C58+1, 0, 0.05, 0.15, E58 * 0.35 + 0.15, E58 * 0.85 + 0.15)</f>
        <v>0</v>
      </c>
      <c r="E58">
        <f>AVERAGE(D59:D63)</f>
        <v>0</v>
      </c>
    </row>
    <row r="59" spans="1:5" ht="15.5" x14ac:dyDescent="0.35">
      <c r="A59" s="67" t="s">
        <v>104</v>
      </c>
      <c r="B59" s="67" t="s">
        <v>105</v>
      </c>
      <c r="C59" s="10">
        <v>0</v>
      </c>
      <c r="D59" s="68">
        <f>IF(C59=4,1,0)</f>
        <v>0</v>
      </c>
    </row>
    <row r="60" spans="1:5" ht="46.5" x14ac:dyDescent="0.35">
      <c r="A60" s="69" t="s">
        <v>106</v>
      </c>
      <c r="B60" s="69" t="s">
        <v>107</v>
      </c>
      <c r="C60" s="11">
        <v>0</v>
      </c>
      <c r="D60" s="70">
        <f>IF(C60=4,1,0)</f>
        <v>0</v>
      </c>
    </row>
    <row r="61" spans="1:5" ht="31" x14ac:dyDescent="0.35">
      <c r="A61" s="67" t="s">
        <v>108</v>
      </c>
      <c r="B61" s="67" t="s">
        <v>109</v>
      </c>
      <c r="C61" s="10">
        <v>0</v>
      </c>
      <c r="D61" s="68">
        <f>IF(C61=4,1,0)</f>
        <v>0</v>
      </c>
    </row>
    <row r="62" spans="1:5" ht="15.5" x14ac:dyDescent="0.35">
      <c r="A62" s="69" t="s">
        <v>110</v>
      </c>
      <c r="B62" s="69" t="s">
        <v>111</v>
      </c>
      <c r="C62" s="11">
        <v>0</v>
      </c>
      <c r="D62" s="70">
        <f>IF(C62=4,1,0)</f>
        <v>0</v>
      </c>
    </row>
    <row r="63" spans="1:5" ht="15.5" x14ac:dyDescent="0.35">
      <c r="A63" s="67" t="s">
        <v>112</v>
      </c>
      <c r="B63" s="67" t="s">
        <v>113</v>
      </c>
      <c r="C63" s="10">
        <v>0</v>
      </c>
      <c r="D63" s="68">
        <f>IF(C63=4,1,0)</f>
        <v>0</v>
      </c>
    </row>
    <row r="64" spans="1:5" ht="18.5" x14ac:dyDescent="0.35">
      <c r="A64" s="65" t="s">
        <v>114</v>
      </c>
      <c r="B64" s="65" t="s">
        <v>115</v>
      </c>
      <c r="C64" s="9">
        <v>0</v>
      </c>
      <c r="D64" s="66">
        <f>CHOOSE(C64+1, 0, 0.05, 0.15, E64 * 0.35 + 0.15, E64 * 0.85 + 0.15)</f>
        <v>0</v>
      </c>
      <c r="E64">
        <f>AVERAGE(D65:D71)</f>
        <v>0</v>
      </c>
    </row>
    <row r="65" spans="1:5" ht="31" x14ac:dyDescent="0.35">
      <c r="A65" s="67" t="s">
        <v>116</v>
      </c>
      <c r="B65" s="67" t="s">
        <v>117</v>
      </c>
      <c r="C65" s="10">
        <v>0</v>
      </c>
      <c r="D65" s="68">
        <f t="shared" ref="D65:D71" si="1">IF(C65=4,1,0)</f>
        <v>0</v>
      </c>
    </row>
    <row r="66" spans="1:5" ht="46.5" x14ac:dyDescent="0.35">
      <c r="A66" s="69" t="s">
        <v>118</v>
      </c>
      <c r="B66" s="69" t="s">
        <v>119</v>
      </c>
      <c r="C66" s="11">
        <v>0</v>
      </c>
      <c r="D66" s="70">
        <f t="shared" si="1"/>
        <v>0</v>
      </c>
    </row>
    <row r="67" spans="1:5" ht="31" x14ac:dyDescent="0.35">
      <c r="A67" s="67" t="s">
        <v>120</v>
      </c>
      <c r="B67" s="67" t="s">
        <v>121</v>
      </c>
      <c r="C67" s="10">
        <v>0</v>
      </c>
      <c r="D67" s="68">
        <f t="shared" si="1"/>
        <v>0</v>
      </c>
    </row>
    <row r="68" spans="1:5" ht="31" x14ac:dyDescent="0.35">
      <c r="A68" s="69" t="s">
        <v>122</v>
      </c>
      <c r="B68" s="69" t="s">
        <v>123</v>
      </c>
      <c r="C68" s="11">
        <v>0</v>
      </c>
      <c r="D68" s="70">
        <f t="shared" si="1"/>
        <v>0</v>
      </c>
    </row>
    <row r="69" spans="1:5" ht="31" x14ac:dyDescent="0.35">
      <c r="A69" s="67" t="s">
        <v>124</v>
      </c>
      <c r="B69" s="67" t="s">
        <v>125</v>
      </c>
      <c r="C69" s="10">
        <v>0</v>
      </c>
      <c r="D69" s="68">
        <f t="shared" si="1"/>
        <v>0</v>
      </c>
    </row>
    <row r="70" spans="1:5" ht="31" x14ac:dyDescent="0.35">
      <c r="A70" s="69" t="s">
        <v>126</v>
      </c>
      <c r="B70" s="69" t="s">
        <v>127</v>
      </c>
      <c r="C70" s="11">
        <v>0</v>
      </c>
      <c r="D70" s="70">
        <f t="shared" si="1"/>
        <v>0</v>
      </c>
    </row>
    <row r="71" spans="1:5" ht="31" x14ac:dyDescent="0.35">
      <c r="A71" s="67" t="s">
        <v>128</v>
      </c>
      <c r="B71" s="67" t="s">
        <v>129</v>
      </c>
      <c r="C71" s="10">
        <v>0</v>
      </c>
      <c r="D71" s="68">
        <f t="shared" si="1"/>
        <v>0</v>
      </c>
    </row>
    <row r="72" spans="1:5" ht="18.5" x14ac:dyDescent="0.35">
      <c r="A72" s="65" t="s">
        <v>130</v>
      </c>
      <c r="B72" s="65" t="s">
        <v>131</v>
      </c>
      <c r="C72" s="9">
        <v>0</v>
      </c>
      <c r="D72" s="66">
        <f>CHOOSE(C72+1, 0, 0.05, 0.15, E72 * 0.35 + 0.15, E72 * 0.85 + 0.15)</f>
        <v>0</v>
      </c>
      <c r="E72">
        <f>AVERAGE(D73:D78)</f>
        <v>0</v>
      </c>
    </row>
    <row r="73" spans="1:5" ht="31" x14ac:dyDescent="0.35">
      <c r="A73" s="67" t="s">
        <v>132</v>
      </c>
      <c r="B73" s="67" t="s">
        <v>133</v>
      </c>
      <c r="C73" s="10">
        <v>0</v>
      </c>
      <c r="D73" s="68">
        <f t="shared" ref="D73:D78" si="2">IF(C73=4,1,0)</f>
        <v>0</v>
      </c>
    </row>
    <row r="74" spans="1:5" ht="15.5" x14ac:dyDescent="0.35">
      <c r="A74" s="69" t="s">
        <v>134</v>
      </c>
      <c r="B74" s="69" t="s">
        <v>135</v>
      </c>
      <c r="C74" s="11">
        <v>0</v>
      </c>
      <c r="D74" s="70">
        <f t="shared" si="2"/>
        <v>0</v>
      </c>
    </row>
    <row r="75" spans="1:5" ht="15.5" x14ac:dyDescent="0.35">
      <c r="A75" s="67" t="s">
        <v>136</v>
      </c>
      <c r="B75" s="67" t="s">
        <v>137</v>
      </c>
      <c r="C75" s="10">
        <v>0</v>
      </c>
      <c r="D75" s="68">
        <f t="shared" si="2"/>
        <v>0</v>
      </c>
    </row>
    <row r="76" spans="1:5" ht="15.5" x14ac:dyDescent="0.35">
      <c r="A76" s="69" t="s">
        <v>138</v>
      </c>
      <c r="B76" s="69" t="s">
        <v>139</v>
      </c>
      <c r="C76" s="11">
        <v>0</v>
      </c>
      <c r="D76" s="70">
        <f t="shared" si="2"/>
        <v>0</v>
      </c>
    </row>
    <row r="77" spans="1:5" ht="15.5" x14ac:dyDescent="0.35">
      <c r="A77" s="67" t="s">
        <v>140</v>
      </c>
      <c r="B77" s="67" t="s">
        <v>141</v>
      </c>
      <c r="C77" s="10">
        <v>0</v>
      </c>
      <c r="D77" s="68">
        <f t="shared" si="2"/>
        <v>0</v>
      </c>
    </row>
    <row r="78" spans="1:5" ht="15.5" x14ac:dyDescent="0.35">
      <c r="A78" s="69" t="s">
        <v>142</v>
      </c>
      <c r="B78" s="69" t="s">
        <v>143</v>
      </c>
      <c r="C78" s="11">
        <v>0</v>
      </c>
      <c r="D78" s="70">
        <f t="shared" si="2"/>
        <v>0</v>
      </c>
    </row>
    <row r="79" spans="1:5" ht="18.5" x14ac:dyDescent="0.35">
      <c r="A79" s="65" t="s">
        <v>144</v>
      </c>
      <c r="B79" s="65" t="s">
        <v>145</v>
      </c>
      <c r="C79" s="9">
        <v>0</v>
      </c>
      <c r="D79" s="66">
        <f>CHOOSE(C79+1, 0, 0.05, 0.15, E79 * 0.35 + 0.15, E79 * 0.85 + 0.15)</f>
        <v>0</v>
      </c>
      <c r="E79">
        <f>AVERAGE(D80:D83)</f>
        <v>0</v>
      </c>
    </row>
    <row r="80" spans="1:5" ht="15.5" x14ac:dyDescent="0.35">
      <c r="A80" s="67" t="s">
        <v>146</v>
      </c>
      <c r="B80" s="67" t="s">
        <v>147</v>
      </c>
      <c r="C80" s="10">
        <v>0</v>
      </c>
      <c r="D80" s="68">
        <f>IF(C80=4,1,0)</f>
        <v>0</v>
      </c>
    </row>
    <row r="81" spans="1:5" ht="15.5" x14ac:dyDescent="0.35">
      <c r="A81" s="69" t="s">
        <v>148</v>
      </c>
      <c r="B81" s="69" t="s">
        <v>149</v>
      </c>
      <c r="C81" s="11">
        <v>0</v>
      </c>
      <c r="D81" s="70">
        <f>IF(C81=4,1,0)</f>
        <v>0</v>
      </c>
    </row>
    <row r="82" spans="1:5" ht="15.5" x14ac:dyDescent="0.35">
      <c r="A82" s="67" t="s">
        <v>150</v>
      </c>
      <c r="B82" s="67" t="s">
        <v>151</v>
      </c>
      <c r="C82" s="10">
        <v>0</v>
      </c>
      <c r="D82" s="68">
        <f>IF(C82=4,1,0)</f>
        <v>0</v>
      </c>
    </row>
    <row r="83" spans="1:5" ht="15.5" x14ac:dyDescent="0.35">
      <c r="A83" s="69" t="s">
        <v>152</v>
      </c>
      <c r="B83" s="69" t="s">
        <v>153</v>
      </c>
      <c r="C83" s="11">
        <v>0</v>
      </c>
      <c r="D83" s="70">
        <f>IF(C83=4,1,0)</f>
        <v>0</v>
      </c>
    </row>
    <row r="84" spans="1:5" ht="18.5" x14ac:dyDescent="0.35">
      <c r="A84" s="65" t="s">
        <v>154</v>
      </c>
      <c r="B84" s="65" t="s">
        <v>155</v>
      </c>
      <c r="C84" s="9">
        <v>0</v>
      </c>
      <c r="D84" s="66">
        <f>CHOOSE(C84+1, 0, 0.05, 0.15, E84 * 0.35 + 0.15, E84 * 0.85 + 0.15)</f>
        <v>0</v>
      </c>
      <c r="E84">
        <f>AVERAGE(D85:D88)</f>
        <v>0</v>
      </c>
    </row>
    <row r="85" spans="1:5" ht="15.5" x14ac:dyDescent="0.35">
      <c r="A85" s="67" t="s">
        <v>156</v>
      </c>
      <c r="B85" s="67" t="s">
        <v>157</v>
      </c>
      <c r="C85" s="10">
        <v>0</v>
      </c>
      <c r="D85" s="68">
        <f>IF(C85=4,1,0)</f>
        <v>0</v>
      </c>
    </row>
    <row r="86" spans="1:5" ht="46.5" x14ac:dyDescent="0.35">
      <c r="A86" s="69" t="s">
        <v>158</v>
      </c>
      <c r="B86" s="69" t="s">
        <v>159</v>
      </c>
      <c r="C86" s="11">
        <v>0</v>
      </c>
      <c r="D86" s="70">
        <f>IF(C86=4,1,0)</f>
        <v>0</v>
      </c>
    </row>
    <row r="87" spans="1:5" ht="15.5" x14ac:dyDescent="0.35">
      <c r="A87" s="67" t="s">
        <v>160</v>
      </c>
      <c r="B87" s="67" t="s">
        <v>161</v>
      </c>
      <c r="C87" s="10">
        <v>0</v>
      </c>
      <c r="D87" s="68">
        <f>IF(C87=4,1,0)</f>
        <v>0</v>
      </c>
    </row>
    <row r="88" spans="1:5" ht="15.5" x14ac:dyDescent="0.35">
      <c r="A88" s="69" t="s">
        <v>162</v>
      </c>
      <c r="B88" s="69" t="s">
        <v>163</v>
      </c>
      <c r="C88" s="11">
        <v>0</v>
      </c>
      <c r="D88" s="70">
        <f>IF(C88=4,1,0)</f>
        <v>0</v>
      </c>
    </row>
    <row r="89" spans="1:5" ht="23.5" x14ac:dyDescent="0.35">
      <c r="A89" s="63" t="s">
        <v>164</v>
      </c>
      <c r="B89" s="63" t="s">
        <v>165</v>
      </c>
      <c r="C89" s="8"/>
      <c r="D89" s="64"/>
    </row>
    <row r="90" spans="1:5" ht="18.5" x14ac:dyDescent="0.35">
      <c r="A90" s="65" t="s">
        <v>166</v>
      </c>
      <c r="B90" s="65" t="s">
        <v>167</v>
      </c>
      <c r="C90" s="9">
        <v>0</v>
      </c>
      <c r="D90" s="66">
        <f>CHOOSE(C90+1, 0, 0.05, 0.15, E90 * 0.35 + 0.15, E90 * 0.85 + 0.15)</f>
        <v>0</v>
      </c>
      <c r="E90">
        <f>AVERAGE(D91:D98)</f>
        <v>0</v>
      </c>
    </row>
    <row r="91" spans="1:5" ht="15.5" x14ac:dyDescent="0.35">
      <c r="A91" s="67" t="s">
        <v>168</v>
      </c>
      <c r="B91" s="67" t="s">
        <v>169</v>
      </c>
      <c r="C91" s="10">
        <v>0</v>
      </c>
      <c r="D91" s="68">
        <f t="shared" ref="D91:D98" si="3">IF(C91=4,1,0)</f>
        <v>0</v>
      </c>
    </row>
    <row r="92" spans="1:5" ht="15.5" x14ac:dyDescent="0.35">
      <c r="A92" s="69" t="s">
        <v>170</v>
      </c>
      <c r="B92" s="69" t="s">
        <v>171</v>
      </c>
      <c r="C92" s="11">
        <v>0</v>
      </c>
      <c r="D92" s="70">
        <f t="shared" si="3"/>
        <v>0</v>
      </c>
    </row>
    <row r="93" spans="1:5" ht="15.5" x14ac:dyDescent="0.35">
      <c r="A93" s="67" t="s">
        <v>172</v>
      </c>
      <c r="B93" s="67" t="s">
        <v>173</v>
      </c>
      <c r="C93" s="10">
        <v>0</v>
      </c>
      <c r="D93" s="68">
        <f t="shared" si="3"/>
        <v>0</v>
      </c>
    </row>
    <row r="94" spans="1:5" ht="15.5" x14ac:dyDescent="0.35">
      <c r="A94" s="69" t="s">
        <v>174</v>
      </c>
      <c r="B94" s="69" t="s">
        <v>175</v>
      </c>
      <c r="C94" s="11">
        <v>0</v>
      </c>
      <c r="D94" s="70">
        <f t="shared" si="3"/>
        <v>0</v>
      </c>
    </row>
    <row r="95" spans="1:5" ht="15.5" x14ac:dyDescent="0.35">
      <c r="A95" s="67" t="s">
        <v>176</v>
      </c>
      <c r="B95" s="67" t="s">
        <v>177</v>
      </c>
      <c r="C95" s="10">
        <v>0</v>
      </c>
      <c r="D95" s="68">
        <f t="shared" si="3"/>
        <v>0</v>
      </c>
    </row>
    <row r="96" spans="1:5" ht="15.5" x14ac:dyDescent="0.35">
      <c r="A96" s="69" t="s">
        <v>178</v>
      </c>
      <c r="B96" s="69" t="s">
        <v>179</v>
      </c>
      <c r="C96" s="11">
        <v>0</v>
      </c>
      <c r="D96" s="70">
        <f t="shared" si="3"/>
        <v>0</v>
      </c>
    </row>
    <row r="97" spans="1:5" ht="31" x14ac:dyDescent="0.35">
      <c r="A97" s="67" t="s">
        <v>180</v>
      </c>
      <c r="B97" s="67" t="s">
        <v>181</v>
      </c>
      <c r="C97" s="10">
        <v>0</v>
      </c>
      <c r="D97" s="68">
        <f t="shared" si="3"/>
        <v>0</v>
      </c>
    </row>
    <row r="98" spans="1:5" ht="31" x14ac:dyDescent="0.35">
      <c r="A98" s="69" t="s">
        <v>182</v>
      </c>
      <c r="B98" s="69" t="s">
        <v>183</v>
      </c>
      <c r="C98" s="11">
        <v>0</v>
      </c>
      <c r="D98" s="70">
        <f t="shared" si="3"/>
        <v>0</v>
      </c>
    </row>
    <row r="99" spans="1:5" ht="18.5" x14ac:dyDescent="0.35">
      <c r="A99" s="65" t="s">
        <v>184</v>
      </c>
      <c r="B99" s="65" t="s">
        <v>185</v>
      </c>
      <c r="C99" s="9">
        <v>0</v>
      </c>
      <c r="D99" s="66">
        <f>CHOOSE(C99+1, 0, 0.05, 0.15, E99 * 0.35 + 0.15, E99 * 0.85 + 0.15)</f>
        <v>0</v>
      </c>
      <c r="E99">
        <f>AVERAGE(D100:D107)</f>
        <v>0</v>
      </c>
    </row>
    <row r="100" spans="1:5" ht="15.5" x14ac:dyDescent="0.35">
      <c r="A100" s="67" t="s">
        <v>186</v>
      </c>
      <c r="B100" s="67" t="s">
        <v>187</v>
      </c>
      <c r="C100" s="10">
        <v>0</v>
      </c>
      <c r="D100" s="68">
        <f t="shared" ref="D100:D107" si="4">IF(C100=4,1,0)</f>
        <v>0</v>
      </c>
    </row>
    <row r="101" spans="1:5" ht="46.5" x14ac:dyDescent="0.35">
      <c r="A101" s="69" t="s">
        <v>188</v>
      </c>
      <c r="B101" s="69" t="s">
        <v>189</v>
      </c>
      <c r="C101" s="11">
        <v>0</v>
      </c>
      <c r="D101" s="70">
        <f t="shared" si="4"/>
        <v>0</v>
      </c>
    </row>
    <row r="102" spans="1:5" ht="31" x14ac:dyDescent="0.35">
      <c r="A102" s="67" t="s">
        <v>190</v>
      </c>
      <c r="B102" s="67" t="s">
        <v>191</v>
      </c>
      <c r="C102" s="10">
        <v>0</v>
      </c>
      <c r="D102" s="68">
        <f t="shared" si="4"/>
        <v>0</v>
      </c>
    </row>
    <row r="103" spans="1:5" ht="31" x14ac:dyDescent="0.35">
      <c r="A103" s="69" t="s">
        <v>192</v>
      </c>
      <c r="B103" s="69" t="s">
        <v>193</v>
      </c>
      <c r="C103" s="11">
        <v>0</v>
      </c>
      <c r="D103" s="70">
        <f t="shared" si="4"/>
        <v>0</v>
      </c>
    </row>
    <row r="104" spans="1:5" ht="31" x14ac:dyDescent="0.35">
      <c r="A104" s="67" t="s">
        <v>194</v>
      </c>
      <c r="B104" s="67" t="s">
        <v>195</v>
      </c>
      <c r="C104" s="10">
        <v>0</v>
      </c>
      <c r="D104" s="68">
        <f t="shared" si="4"/>
        <v>0</v>
      </c>
    </row>
    <row r="105" spans="1:5" ht="15.5" x14ac:dyDescent="0.35">
      <c r="A105" s="69" t="s">
        <v>196</v>
      </c>
      <c r="B105" s="69" t="s">
        <v>197</v>
      </c>
      <c r="C105" s="11">
        <v>0</v>
      </c>
      <c r="D105" s="70">
        <f t="shared" si="4"/>
        <v>0</v>
      </c>
    </row>
    <row r="106" spans="1:5" ht="15.5" x14ac:dyDescent="0.35">
      <c r="A106" s="67" t="s">
        <v>198</v>
      </c>
      <c r="B106" s="67" t="s">
        <v>199</v>
      </c>
      <c r="C106" s="10">
        <v>0</v>
      </c>
      <c r="D106" s="68">
        <f t="shared" si="4"/>
        <v>0</v>
      </c>
    </row>
    <row r="107" spans="1:5" ht="15.5" x14ac:dyDescent="0.35">
      <c r="A107" s="69" t="s">
        <v>200</v>
      </c>
      <c r="B107" s="69" t="s">
        <v>201</v>
      </c>
      <c r="C107" s="11">
        <v>0</v>
      </c>
      <c r="D107" s="70">
        <f t="shared" si="4"/>
        <v>0</v>
      </c>
    </row>
    <row r="108" spans="1:5" ht="37" x14ac:dyDescent="0.35">
      <c r="A108" s="65" t="s">
        <v>202</v>
      </c>
      <c r="B108" s="65" t="s">
        <v>203</v>
      </c>
      <c r="C108" s="9">
        <v>0</v>
      </c>
      <c r="D108" s="66">
        <f>CHOOSE(C108+1, 0, 0.05, 0.15, E108 * 0.35 + 0.15, E108 * 0.85 + 0.15)</f>
        <v>0</v>
      </c>
      <c r="E108">
        <f>AVERAGE(D109:D115)</f>
        <v>0</v>
      </c>
    </row>
    <row r="109" spans="1:5" ht="15.5" x14ac:dyDescent="0.35">
      <c r="A109" s="67" t="s">
        <v>204</v>
      </c>
      <c r="B109" s="67" t="s">
        <v>205</v>
      </c>
      <c r="C109" s="10">
        <v>0</v>
      </c>
      <c r="D109" s="68">
        <f t="shared" ref="D109:D115" si="5">IF(C109=4,1,0)</f>
        <v>0</v>
      </c>
    </row>
    <row r="110" spans="1:5" ht="46.5" x14ac:dyDescent="0.35">
      <c r="A110" s="69" t="s">
        <v>206</v>
      </c>
      <c r="B110" s="69" t="s">
        <v>207</v>
      </c>
      <c r="C110" s="11">
        <v>0</v>
      </c>
      <c r="D110" s="70">
        <f t="shared" si="5"/>
        <v>0</v>
      </c>
    </row>
    <row r="111" spans="1:5" ht="46.5" x14ac:dyDescent="0.35">
      <c r="A111" s="67" t="s">
        <v>208</v>
      </c>
      <c r="B111" s="67" t="s">
        <v>209</v>
      </c>
      <c r="C111" s="10">
        <v>0</v>
      </c>
      <c r="D111" s="68">
        <f t="shared" si="5"/>
        <v>0</v>
      </c>
    </row>
    <row r="112" spans="1:5" ht="62" x14ac:dyDescent="0.35">
      <c r="A112" s="69" t="s">
        <v>210</v>
      </c>
      <c r="B112" s="69" t="s">
        <v>211</v>
      </c>
      <c r="C112" s="11">
        <v>0</v>
      </c>
      <c r="D112" s="70">
        <f t="shared" si="5"/>
        <v>0</v>
      </c>
    </row>
    <row r="113" spans="1:5" ht="62" x14ac:dyDescent="0.35">
      <c r="A113" s="67" t="s">
        <v>212</v>
      </c>
      <c r="B113" s="67" t="s">
        <v>213</v>
      </c>
      <c r="C113" s="10">
        <v>0</v>
      </c>
      <c r="D113" s="68">
        <f t="shared" si="5"/>
        <v>0</v>
      </c>
    </row>
    <row r="114" spans="1:5" ht="62" x14ac:dyDescent="0.35">
      <c r="A114" s="69" t="s">
        <v>214</v>
      </c>
      <c r="B114" s="69" t="s">
        <v>215</v>
      </c>
      <c r="C114" s="11">
        <v>0</v>
      </c>
      <c r="D114" s="70">
        <f t="shared" si="5"/>
        <v>0</v>
      </c>
    </row>
    <row r="115" spans="1:5" ht="31" x14ac:dyDescent="0.35">
      <c r="A115" s="67" t="s">
        <v>216</v>
      </c>
      <c r="B115" s="67" t="s">
        <v>217</v>
      </c>
      <c r="C115" s="10">
        <v>0</v>
      </c>
      <c r="D115" s="68">
        <f t="shared" si="5"/>
        <v>0</v>
      </c>
    </row>
    <row r="116" spans="1:5" ht="23.5" x14ac:dyDescent="0.35">
      <c r="A116" s="63" t="s">
        <v>218</v>
      </c>
      <c r="B116" s="63" t="s">
        <v>219</v>
      </c>
      <c r="C116" s="8"/>
      <c r="D116" s="64"/>
    </row>
    <row r="117" spans="1:5" ht="18.5" x14ac:dyDescent="0.35">
      <c r="A117" s="65" t="s">
        <v>220</v>
      </c>
      <c r="B117" s="65" t="s">
        <v>221</v>
      </c>
      <c r="C117" s="9">
        <v>0</v>
      </c>
      <c r="D117" s="66">
        <f>CHOOSE(C117+1, 0, 0.05, 0.15, E117 * 0.35 + 0.15, E117 * 0.85 + 0.15)</f>
        <v>0</v>
      </c>
      <c r="E117">
        <f>AVERAGE(D118:D121)</f>
        <v>0</v>
      </c>
    </row>
    <row r="118" spans="1:5" ht="15.5" x14ac:dyDescent="0.35">
      <c r="A118" s="67" t="s">
        <v>222</v>
      </c>
      <c r="B118" s="67" t="s">
        <v>223</v>
      </c>
      <c r="C118" s="10">
        <v>0</v>
      </c>
      <c r="D118" s="68">
        <f>IF(C118=4,1,0)</f>
        <v>0</v>
      </c>
    </row>
    <row r="119" spans="1:5" ht="46.5" x14ac:dyDescent="0.35">
      <c r="A119" s="69" t="s">
        <v>224</v>
      </c>
      <c r="B119" s="69" t="s">
        <v>225</v>
      </c>
      <c r="C119" s="11">
        <v>0</v>
      </c>
      <c r="D119" s="70">
        <f>IF(C119=4,1,0)</f>
        <v>0</v>
      </c>
    </row>
    <row r="120" spans="1:5" ht="15.5" x14ac:dyDescent="0.35">
      <c r="A120" s="67" t="s">
        <v>226</v>
      </c>
      <c r="B120" s="67" t="s">
        <v>227</v>
      </c>
      <c r="C120" s="10">
        <v>0</v>
      </c>
      <c r="D120" s="68">
        <f>IF(C120=4,1,0)</f>
        <v>0</v>
      </c>
    </row>
    <row r="121" spans="1:5" ht="15.5" x14ac:dyDescent="0.35">
      <c r="A121" s="69" t="s">
        <v>228</v>
      </c>
      <c r="B121" s="69" t="s">
        <v>229</v>
      </c>
      <c r="C121" s="11">
        <v>0</v>
      </c>
      <c r="D121" s="70">
        <f>IF(C121=4,1,0)</f>
        <v>0</v>
      </c>
    </row>
    <row r="122" spans="1:5" ht="18.5" x14ac:dyDescent="0.35">
      <c r="A122" s="65" t="s">
        <v>230</v>
      </c>
      <c r="B122" s="65" t="s">
        <v>231</v>
      </c>
      <c r="C122" s="9">
        <v>0</v>
      </c>
      <c r="D122" s="66">
        <f>CHOOSE(C122+1, 0, 0.05, 0.15, E122 * 0.35 + 0.15, E122 * 0.85 + 0.15)</f>
        <v>0</v>
      </c>
      <c r="E122">
        <f>AVERAGE(D123:D129)</f>
        <v>0</v>
      </c>
    </row>
    <row r="123" spans="1:5" ht="15.5" x14ac:dyDescent="0.35">
      <c r="A123" s="67" t="s">
        <v>232</v>
      </c>
      <c r="B123" s="67" t="s">
        <v>233</v>
      </c>
      <c r="C123" s="10">
        <v>0</v>
      </c>
      <c r="D123" s="68">
        <f t="shared" ref="D123:D129" si="6">IF(C123=4,1,0)</f>
        <v>0</v>
      </c>
    </row>
    <row r="124" spans="1:5" ht="15.5" x14ac:dyDescent="0.35">
      <c r="A124" s="69" t="s">
        <v>234</v>
      </c>
      <c r="B124" s="69" t="s">
        <v>235</v>
      </c>
      <c r="C124" s="11">
        <v>0</v>
      </c>
      <c r="D124" s="70">
        <f t="shared" si="6"/>
        <v>0</v>
      </c>
    </row>
    <row r="125" spans="1:5" ht="46.5" x14ac:dyDescent="0.35">
      <c r="A125" s="67" t="s">
        <v>236</v>
      </c>
      <c r="B125" s="67" t="s">
        <v>237</v>
      </c>
      <c r="C125" s="10">
        <v>0</v>
      </c>
      <c r="D125" s="68">
        <f t="shared" si="6"/>
        <v>0</v>
      </c>
    </row>
    <row r="126" spans="1:5" ht="15.5" x14ac:dyDescent="0.35">
      <c r="A126" s="69" t="s">
        <v>238</v>
      </c>
      <c r="B126" s="69" t="s">
        <v>239</v>
      </c>
      <c r="C126" s="11">
        <v>0</v>
      </c>
      <c r="D126" s="70">
        <f t="shared" si="6"/>
        <v>0</v>
      </c>
    </row>
    <row r="127" spans="1:5" ht="46.5" x14ac:dyDescent="0.35">
      <c r="A127" s="67" t="s">
        <v>240</v>
      </c>
      <c r="B127" s="67" t="s">
        <v>241</v>
      </c>
      <c r="C127" s="10">
        <v>0</v>
      </c>
      <c r="D127" s="68">
        <f t="shared" si="6"/>
        <v>0</v>
      </c>
    </row>
    <row r="128" spans="1:5" ht="15.5" x14ac:dyDescent="0.35">
      <c r="A128" s="69" t="s">
        <v>242</v>
      </c>
      <c r="B128" s="69" t="s">
        <v>243</v>
      </c>
      <c r="C128" s="11">
        <v>0</v>
      </c>
      <c r="D128" s="70">
        <f t="shared" si="6"/>
        <v>0</v>
      </c>
    </row>
    <row r="129" spans="1:5" ht="15.5" x14ac:dyDescent="0.35">
      <c r="A129" s="67" t="s">
        <v>244</v>
      </c>
      <c r="B129" s="67" t="s">
        <v>245</v>
      </c>
      <c r="C129" s="10">
        <v>0</v>
      </c>
      <c r="D129" s="68">
        <f t="shared" si="6"/>
        <v>0</v>
      </c>
    </row>
    <row r="130" spans="1:5" ht="18.5" x14ac:dyDescent="0.35">
      <c r="A130" s="65" t="s">
        <v>246</v>
      </c>
      <c r="B130" s="65" t="s">
        <v>247</v>
      </c>
      <c r="C130" s="9">
        <v>0</v>
      </c>
      <c r="D130" s="66">
        <f>CHOOSE(C130+1, 0, 0.05, 0.15, E130 * 0.35 + 0.15, E130 * 0.85 + 0.15)</f>
        <v>0</v>
      </c>
      <c r="E130">
        <f>AVERAGE(D131:D140)</f>
        <v>0</v>
      </c>
    </row>
    <row r="131" spans="1:5" ht="15.5" x14ac:dyDescent="0.35">
      <c r="A131" s="67" t="s">
        <v>248</v>
      </c>
      <c r="B131" s="67" t="s">
        <v>249</v>
      </c>
      <c r="C131" s="10">
        <v>0</v>
      </c>
      <c r="D131" s="68">
        <f t="shared" ref="D131:D140" si="7">IF(C131=4,1,0)</f>
        <v>0</v>
      </c>
    </row>
    <row r="132" spans="1:5" ht="15.5" x14ac:dyDescent="0.35">
      <c r="A132" s="69" t="s">
        <v>250</v>
      </c>
      <c r="B132" s="69" t="s">
        <v>251</v>
      </c>
      <c r="C132" s="11">
        <v>0</v>
      </c>
      <c r="D132" s="70">
        <f t="shared" si="7"/>
        <v>0</v>
      </c>
    </row>
    <row r="133" spans="1:5" ht="31" x14ac:dyDescent="0.35">
      <c r="A133" s="67" t="s">
        <v>252</v>
      </c>
      <c r="B133" s="67" t="s">
        <v>253</v>
      </c>
      <c r="C133" s="10">
        <v>0</v>
      </c>
      <c r="D133" s="68">
        <f t="shared" si="7"/>
        <v>0</v>
      </c>
    </row>
    <row r="134" spans="1:5" ht="31" x14ac:dyDescent="0.35">
      <c r="A134" s="69" t="s">
        <v>254</v>
      </c>
      <c r="B134" s="69" t="s">
        <v>255</v>
      </c>
      <c r="C134" s="11">
        <v>0</v>
      </c>
      <c r="D134" s="70">
        <f t="shared" si="7"/>
        <v>0</v>
      </c>
    </row>
    <row r="135" spans="1:5" ht="15.5" x14ac:dyDescent="0.35">
      <c r="A135" s="67" t="s">
        <v>256</v>
      </c>
      <c r="B135" s="67" t="s">
        <v>257</v>
      </c>
      <c r="C135" s="10">
        <v>0</v>
      </c>
      <c r="D135" s="68">
        <f t="shared" si="7"/>
        <v>0</v>
      </c>
    </row>
    <row r="136" spans="1:5" ht="15.5" x14ac:dyDescent="0.35">
      <c r="A136" s="69" t="s">
        <v>258</v>
      </c>
      <c r="B136" s="69" t="s">
        <v>259</v>
      </c>
      <c r="C136" s="11">
        <v>0</v>
      </c>
      <c r="D136" s="70">
        <f t="shared" si="7"/>
        <v>0</v>
      </c>
    </row>
    <row r="137" spans="1:5" ht="15.5" x14ac:dyDescent="0.35">
      <c r="A137" s="67" t="s">
        <v>260</v>
      </c>
      <c r="B137" s="67" t="s">
        <v>261</v>
      </c>
      <c r="C137" s="10">
        <v>0</v>
      </c>
      <c r="D137" s="68">
        <f t="shared" si="7"/>
        <v>0</v>
      </c>
    </row>
    <row r="138" spans="1:5" ht="46.5" x14ac:dyDescent="0.35">
      <c r="A138" s="69" t="s">
        <v>262</v>
      </c>
      <c r="B138" s="69" t="s">
        <v>263</v>
      </c>
      <c r="C138" s="11">
        <v>0</v>
      </c>
      <c r="D138" s="70">
        <f t="shared" si="7"/>
        <v>0</v>
      </c>
    </row>
    <row r="139" spans="1:5" ht="31" x14ac:dyDescent="0.35">
      <c r="A139" s="67" t="s">
        <v>264</v>
      </c>
      <c r="B139" s="67" t="s">
        <v>265</v>
      </c>
      <c r="C139" s="10">
        <v>0</v>
      </c>
      <c r="D139" s="68">
        <f t="shared" si="7"/>
        <v>0</v>
      </c>
    </row>
    <row r="140" spans="1:5" ht="15.5" x14ac:dyDescent="0.35">
      <c r="A140" s="69" t="s">
        <v>266</v>
      </c>
      <c r="B140" s="69" t="s">
        <v>267</v>
      </c>
      <c r="C140" s="11">
        <v>0</v>
      </c>
      <c r="D140" s="70">
        <f t="shared" si="7"/>
        <v>0</v>
      </c>
    </row>
    <row r="141" spans="1:5" ht="18.5" x14ac:dyDescent="0.35">
      <c r="A141" s="65" t="s">
        <v>268</v>
      </c>
      <c r="B141" s="65" t="s">
        <v>269</v>
      </c>
      <c r="C141" s="9">
        <v>0</v>
      </c>
      <c r="D141" s="66">
        <f>CHOOSE(C141+1, 0, 0.05, 0.15, E141 * 0.35 + 0.15, E141 * 0.85 + 0.15)</f>
        <v>0</v>
      </c>
      <c r="E141">
        <f>AVERAGE(D142:D150)</f>
        <v>0</v>
      </c>
    </row>
    <row r="142" spans="1:5" ht="46.5" x14ac:dyDescent="0.35">
      <c r="A142" s="67" t="s">
        <v>270</v>
      </c>
      <c r="B142" s="67" t="s">
        <v>271</v>
      </c>
      <c r="C142" s="10">
        <v>0</v>
      </c>
      <c r="D142" s="68">
        <f t="shared" ref="D142:D150" si="8">IF(C142=4,1,0)</f>
        <v>0</v>
      </c>
    </row>
    <row r="143" spans="1:5" ht="31" x14ac:dyDescent="0.35">
      <c r="A143" s="69" t="s">
        <v>272</v>
      </c>
      <c r="B143" s="69" t="s">
        <v>273</v>
      </c>
      <c r="C143" s="11">
        <v>0</v>
      </c>
      <c r="D143" s="70">
        <f t="shared" si="8"/>
        <v>0</v>
      </c>
    </row>
    <row r="144" spans="1:5" ht="15.5" x14ac:dyDescent="0.35">
      <c r="A144" s="67" t="s">
        <v>274</v>
      </c>
      <c r="B144" s="67" t="s">
        <v>275</v>
      </c>
      <c r="C144" s="10">
        <v>0</v>
      </c>
      <c r="D144" s="68">
        <f t="shared" si="8"/>
        <v>0</v>
      </c>
    </row>
    <row r="145" spans="1:5" ht="15.5" x14ac:dyDescent="0.35">
      <c r="A145" s="69" t="s">
        <v>276</v>
      </c>
      <c r="B145" s="69" t="s">
        <v>277</v>
      </c>
      <c r="C145" s="11">
        <v>0</v>
      </c>
      <c r="D145" s="70">
        <f t="shared" si="8"/>
        <v>0</v>
      </c>
    </row>
    <row r="146" spans="1:5" ht="31" x14ac:dyDescent="0.35">
      <c r="A146" s="67" t="s">
        <v>278</v>
      </c>
      <c r="B146" s="67" t="s">
        <v>279</v>
      </c>
      <c r="C146" s="10">
        <v>0</v>
      </c>
      <c r="D146" s="68">
        <f t="shared" si="8"/>
        <v>0</v>
      </c>
    </row>
    <row r="147" spans="1:5" ht="15.5" x14ac:dyDescent="0.35">
      <c r="A147" s="69" t="s">
        <v>280</v>
      </c>
      <c r="B147" s="69" t="s">
        <v>281</v>
      </c>
      <c r="C147" s="11">
        <v>0</v>
      </c>
      <c r="D147" s="70">
        <f t="shared" si="8"/>
        <v>0</v>
      </c>
    </row>
    <row r="148" spans="1:5" ht="31" x14ac:dyDescent="0.35">
      <c r="A148" s="67" t="s">
        <v>282</v>
      </c>
      <c r="B148" s="67" t="s">
        <v>283</v>
      </c>
      <c r="C148" s="10">
        <v>0</v>
      </c>
      <c r="D148" s="68">
        <f t="shared" si="8"/>
        <v>0</v>
      </c>
    </row>
    <row r="149" spans="1:5" ht="46.5" x14ac:dyDescent="0.35">
      <c r="A149" s="69" t="s">
        <v>284</v>
      </c>
      <c r="B149" s="69" t="s">
        <v>285</v>
      </c>
      <c r="C149" s="11">
        <v>0</v>
      </c>
      <c r="D149" s="70">
        <f t="shared" si="8"/>
        <v>0</v>
      </c>
    </row>
    <row r="150" spans="1:5" ht="15.5" x14ac:dyDescent="0.35">
      <c r="A150" s="67" t="s">
        <v>286</v>
      </c>
      <c r="B150" s="67" t="s">
        <v>287</v>
      </c>
      <c r="C150" s="10">
        <v>0</v>
      </c>
      <c r="D150" s="68">
        <f t="shared" si="8"/>
        <v>0</v>
      </c>
    </row>
    <row r="151" spans="1:5" ht="18.5" x14ac:dyDescent="0.35">
      <c r="A151" s="65" t="s">
        <v>288</v>
      </c>
      <c r="B151" s="65" t="s">
        <v>289</v>
      </c>
      <c r="C151" s="9">
        <v>0</v>
      </c>
      <c r="D151" s="66">
        <f>CHOOSE(C151+1, 0, 0.05, 0.15, E151 * 0.35 + 0.15, E151 * 0.85 + 0.15)</f>
        <v>0</v>
      </c>
      <c r="E151">
        <f>AVERAGE(D152:D157)</f>
        <v>0</v>
      </c>
    </row>
    <row r="152" spans="1:5" ht="15.5" x14ac:dyDescent="0.35">
      <c r="A152" s="67" t="s">
        <v>290</v>
      </c>
      <c r="B152" s="67" t="s">
        <v>291</v>
      </c>
      <c r="C152" s="10">
        <v>0</v>
      </c>
      <c r="D152" s="68">
        <f t="shared" ref="D152:D157" si="9">IF(C152=4,1,0)</f>
        <v>0</v>
      </c>
    </row>
    <row r="153" spans="1:5" ht="46.5" x14ac:dyDescent="0.35">
      <c r="A153" s="69" t="s">
        <v>292</v>
      </c>
      <c r="B153" s="69" t="s">
        <v>293</v>
      </c>
      <c r="C153" s="11">
        <v>0</v>
      </c>
      <c r="D153" s="70">
        <f t="shared" si="9"/>
        <v>0</v>
      </c>
    </row>
    <row r="154" spans="1:5" ht="15.5" x14ac:dyDescent="0.35">
      <c r="A154" s="67" t="s">
        <v>294</v>
      </c>
      <c r="B154" s="67" t="s">
        <v>295</v>
      </c>
      <c r="C154" s="10">
        <v>0</v>
      </c>
      <c r="D154" s="68">
        <f t="shared" si="9"/>
        <v>0</v>
      </c>
    </row>
    <row r="155" spans="1:5" ht="46.5" x14ac:dyDescent="0.35">
      <c r="A155" s="69" t="s">
        <v>296</v>
      </c>
      <c r="B155" s="69" t="s">
        <v>297</v>
      </c>
      <c r="C155" s="11">
        <v>0</v>
      </c>
      <c r="D155" s="70">
        <f t="shared" si="9"/>
        <v>0</v>
      </c>
    </row>
    <row r="156" spans="1:5" ht="15.5" x14ac:dyDescent="0.35">
      <c r="A156" s="67" t="s">
        <v>298</v>
      </c>
      <c r="B156" s="67" t="s">
        <v>299</v>
      </c>
      <c r="C156" s="10">
        <v>0</v>
      </c>
      <c r="D156" s="68">
        <f t="shared" si="9"/>
        <v>0</v>
      </c>
    </row>
    <row r="157" spans="1:5" ht="15.5" x14ac:dyDescent="0.35">
      <c r="A157" s="69" t="s">
        <v>300</v>
      </c>
      <c r="B157" s="69" t="s">
        <v>301</v>
      </c>
      <c r="C157" s="11">
        <v>0</v>
      </c>
      <c r="D157" s="70">
        <f t="shared" si="9"/>
        <v>0</v>
      </c>
    </row>
    <row r="158" spans="1:5" ht="18.5" x14ac:dyDescent="0.35">
      <c r="A158" s="65" t="s">
        <v>302</v>
      </c>
      <c r="B158" s="65" t="s">
        <v>303</v>
      </c>
      <c r="C158" s="9">
        <v>0</v>
      </c>
      <c r="D158" s="66">
        <f>CHOOSE(C158+1, 0, 0.05, 0.15, E158 * 0.35 + 0.15, E158 * 0.85 + 0.15)</f>
        <v>0</v>
      </c>
      <c r="E158">
        <f>AVERAGE(D159:D164)</f>
        <v>0</v>
      </c>
    </row>
    <row r="159" spans="1:5" ht="15.5" x14ac:dyDescent="0.35">
      <c r="A159" s="67" t="s">
        <v>304</v>
      </c>
      <c r="B159" s="67" t="s">
        <v>305</v>
      </c>
      <c r="C159" s="10">
        <v>0</v>
      </c>
      <c r="D159" s="68">
        <f t="shared" ref="D159:D164" si="10">IF(C159=4,1,0)</f>
        <v>0</v>
      </c>
    </row>
    <row r="160" spans="1:5" ht="15.5" x14ac:dyDescent="0.35">
      <c r="A160" s="69" t="s">
        <v>306</v>
      </c>
      <c r="B160" s="69" t="s">
        <v>307</v>
      </c>
      <c r="C160" s="11">
        <v>0</v>
      </c>
      <c r="D160" s="70">
        <f t="shared" si="10"/>
        <v>0</v>
      </c>
    </row>
    <row r="161" spans="1:5" ht="15.5" x14ac:dyDescent="0.35">
      <c r="A161" s="67" t="s">
        <v>308</v>
      </c>
      <c r="B161" s="67" t="s">
        <v>309</v>
      </c>
      <c r="C161" s="10">
        <v>0</v>
      </c>
      <c r="D161" s="68">
        <f t="shared" si="10"/>
        <v>0</v>
      </c>
    </row>
    <row r="162" spans="1:5" ht="31" x14ac:dyDescent="0.35">
      <c r="A162" s="69" t="s">
        <v>310</v>
      </c>
      <c r="B162" s="69" t="s">
        <v>311</v>
      </c>
      <c r="C162" s="11">
        <v>0</v>
      </c>
      <c r="D162" s="70">
        <f t="shared" si="10"/>
        <v>0</v>
      </c>
    </row>
    <row r="163" spans="1:5" ht="77.5" x14ac:dyDescent="0.35">
      <c r="A163" s="67" t="s">
        <v>312</v>
      </c>
      <c r="B163" s="67" t="s">
        <v>313</v>
      </c>
      <c r="C163" s="10">
        <v>0</v>
      </c>
      <c r="D163" s="68">
        <f t="shared" si="10"/>
        <v>0</v>
      </c>
    </row>
    <row r="164" spans="1:5" ht="31" x14ac:dyDescent="0.35">
      <c r="A164" s="69" t="s">
        <v>314</v>
      </c>
      <c r="B164" s="69" t="s">
        <v>315</v>
      </c>
      <c r="C164" s="11">
        <v>0</v>
      </c>
      <c r="D164" s="70">
        <f t="shared" si="10"/>
        <v>0</v>
      </c>
    </row>
    <row r="165" spans="1:5" ht="18.5" x14ac:dyDescent="0.35">
      <c r="A165" s="65" t="s">
        <v>316</v>
      </c>
      <c r="B165" s="65" t="s">
        <v>317</v>
      </c>
      <c r="C165" s="9">
        <v>0</v>
      </c>
      <c r="D165" s="66">
        <f>CHOOSE(C165+1, 0, 0.05, 0.15, E165 * 0.35 + 0.15, E165 * 0.85 + 0.15)</f>
        <v>0</v>
      </c>
      <c r="E165">
        <f>AVERAGE(D166:D171)</f>
        <v>0</v>
      </c>
    </row>
    <row r="166" spans="1:5" ht="15.5" x14ac:dyDescent="0.35">
      <c r="A166" s="67" t="s">
        <v>318</v>
      </c>
      <c r="B166" s="67" t="s">
        <v>319</v>
      </c>
      <c r="C166" s="10">
        <v>0</v>
      </c>
      <c r="D166" s="68">
        <f t="shared" ref="D166:D171" si="11">IF(C166=4,1,0)</f>
        <v>0</v>
      </c>
    </row>
    <row r="167" spans="1:5" ht="15.5" x14ac:dyDescent="0.35">
      <c r="A167" s="69" t="s">
        <v>320</v>
      </c>
      <c r="B167" s="69" t="s">
        <v>321</v>
      </c>
      <c r="C167" s="11">
        <v>0</v>
      </c>
      <c r="D167" s="70">
        <f t="shared" si="11"/>
        <v>0</v>
      </c>
    </row>
    <row r="168" spans="1:5" ht="31" x14ac:dyDescent="0.35">
      <c r="A168" s="67" t="s">
        <v>322</v>
      </c>
      <c r="B168" s="67" t="s">
        <v>323</v>
      </c>
      <c r="C168" s="10">
        <v>0</v>
      </c>
      <c r="D168" s="68">
        <f t="shared" si="11"/>
        <v>0</v>
      </c>
    </row>
    <row r="169" spans="1:5" ht="15.5" x14ac:dyDescent="0.35">
      <c r="A169" s="69" t="s">
        <v>324</v>
      </c>
      <c r="B169" s="69" t="s">
        <v>325</v>
      </c>
      <c r="C169" s="11">
        <v>0</v>
      </c>
      <c r="D169" s="70">
        <f t="shared" si="11"/>
        <v>0</v>
      </c>
    </row>
    <row r="170" spans="1:5" ht="77.5" x14ac:dyDescent="0.35">
      <c r="A170" s="67" t="s">
        <v>326</v>
      </c>
      <c r="B170" s="67" t="s">
        <v>327</v>
      </c>
      <c r="C170" s="10">
        <v>0</v>
      </c>
      <c r="D170" s="68">
        <f t="shared" si="11"/>
        <v>0</v>
      </c>
    </row>
    <row r="171" spans="1:5" ht="31" x14ac:dyDescent="0.35">
      <c r="A171" s="69" t="s">
        <v>328</v>
      </c>
      <c r="B171" s="69" t="s">
        <v>329</v>
      </c>
      <c r="C171" s="11">
        <v>0</v>
      </c>
      <c r="D171" s="70">
        <f t="shared" si="11"/>
        <v>0</v>
      </c>
    </row>
    <row r="172" spans="1:5" ht="23.5" x14ac:dyDescent="0.35">
      <c r="A172" s="63" t="s">
        <v>330</v>
      </c>
      <c r="B172" s="63" t="s">
        <v>331</v>
      </c>
      <c r="C172" s="8"/>
      <c r="D172" s="64"/>
    </row>
    <row r="173" spans="1:5" ht="18.5" x14ac:dyDescent="0.35">
      <c r="A173" s="65" t="s">
        <v>332</v>
      </c>
      <c r="B173" s="65" t="s">
        <v>333</v>
      </c>
      <c r="C173" s="9">
        <v>0</v>
      </c>
      <c r="D173" s="66">
        <f>CHOOSE(C173+1, 0, 0.05, 0.15, E173 * 0.35 + 0.15, E173 * 0.85 + 0.15)</f>
        <v>0</v>
      </c>
      <c r="E173">
        <f>AVERAGE(D174:D177)</f>
        <v>0</v>
      </c>
    </row>
    <row r="174" spans="1:5" ht="15.5" x14ac:dyDescent="0.35">
      <c r="A174" s="67" t="s">
        <v>334</v>
      </c>
      <c r="B174" s="67" t="s">
        <v>335</v>
      </c>
      <c r="C174" s="10">
        <v>0</v>
      </c>
      <c r="D174" s="68">
        <f>IF(C174=4,1,0)</f>
        <v>0</v>
      </c>
    </row>
    <row r="175" spans="1:5" ht="15.5" x14ac:dyDescent="0.35">
      <c r="A175" s="69" t="s">
        <v>336</v>
      </c>
      <c r="B175" s="69" t="s">
        <v>337</v>
      </c>
      <c r="C175" s="11">
        <v>0</v>
      </c>
      <c r="D175" s="70">
        <f>IF(C175=4,1,0)</f>
        <v>0</v>
      </c>
    </row>
    <row r="176" spans="1:5" ht="31" x14ac:dyDescent="0.35">
      <c r="A176" s="67" t="s">
        <v>338</v>
      </c>
      <c r="B176" s="67" t="s">
        <v>339</v>
      </c>
      <c r="C176" s="10">
        <v>0</v>
      </c>
      <c r="D176" s="68">
        <f>IF(C176=4,1,0)</f>
        <v>0</v>
      </c>
    </row>
    <row r="177" spans="1:5" ht="31" x14ac:dyDescent="0.35">
      <c r="A177" s="69" t="s">
        <v>340</v>
      </c>
      <c r="B177" s="69" t="s">
        <v>341</v>
      </c>
      <c r="C177" s="11">
        <v>0</v>
      </c>
      <c r="D177" s="70">
        <f>IF(C177=4,1,0)</f>
        <v>0</v>
      </c>
    </row>
    <row r="178" spans="1:5" ht="18.5" x14ac:dyDescent="0.35">
      <c r="A178" s="65" t="s">
        <v>342</v>
      </c>
      <c r="B178" s="65" t="s">
        <v>343</v>
      </c>
      <c r="C178" s="9">
        <v>0</v>
      </c>
      <c r="D178" s="66">
        <f>CHOOSE(C178+1, 0, 0.05, 0.15, E178 * 0.35 + 0.15, E178 * 0.85 + 0.15)</f>
        <v>0</v>
      </c>
      <c r="E178">
        <f>AVERAGE(D179:D182)</f>
        <v>0</v>
      </c>
    </row>
    <row r="179" spans="1:5" ht="15.5" x14ac:dyDescent="0.35">
      <c r="A179" s="67" t="s">
        <v>344</v>
      </c>
      <c r="B179" s="67" t="s">
        <v>345</v>
      </c>
      <c r="C179" s="10">
        <v>0</v>
      </c>
      <c r="D179" s="68">
        <f>IF(C179=4,1,0)</f>
        <v>0</v>
      </c>
    </row>
    <row r="180" spans="1:5" ht="15.5" x14ac:dyDescent="0.35">
      <c r="A180" s="69" t="s">
        <v>346</v>
      </c>
      <c r="B180" s="69" t="s">
        <v>347</v>
      </c>
      <c r="C180" s="11">
        <v>0</v>
      </c>
      <c r="D180" s="70">
        <f>IF(C180=4,1,0)</f>
        <v>0</v>
      </c>
    </row>
    <row r="181" spans="1:5" ht="15.5" x14ac:dyDescent="0.35">
      <c r="A181" s="67" t="s">
        <v>348</v>
      </c>
      <c r="B181" s="67" t="s">
        <v>349</v>
      </c>
      <c r="C181" s="10">
        <v>0</v>
      </c>
      <c r="D181" s="68">
        <f>IF(C181=4,1,0)</f>
        <v>0</v>
      </c>
    </row>
    <row r="182" spans="1:5" ht="31" x14ac:dyDescent="0.35">
      <c r="A182" s="69" t="s">
        <v>350</v>
      </c>
      <c r="B182" s="69" t="s">
        <v>351</v>
      </c>
      <c r="C182" s="11">
        <v>0</v>
      </c>
      <c r="D182" s="70">
        <f>IF(C182=4,1,0)</f>
        <v>0</v>
      </c>
    </row>
    <row r="183" spans="1:5" ht="18.5" x14ac:dyDescent="0.35">
      <c r="A183" s="65" t="s">
        <v>352</v>
      </c>
      <c r="B183" s="65" t="s">
        <v>353</v>
      </c>
      <c r="C183" s="9">
        <v>0</v>
      </c>
      <c r="D183" s="66">
        <f>CHOOSE(C183+1, 0, 0.05, 0.15, E183 * 0.35 + 0.15, E183 * 0.85 + 0.15)</f>
        <v>0</v>
      </c>
      <c r="E183">
        <f>AVERAGE(D184:D187)</f>
        <v>0</v>
      </c>
    </row>
    <row r="184" spans="1:5" ht="31" x14ac:dyDescent="0.35">
      <c r="A184" s="67" t="s">
        <v>354</v>
      </c>
      <c r="B184" s="67" t="s">
        <v>355</v>
      </c>
      <c r="C184" s="10">
        <v>0</v>
      </c>
      <c r="D184" s="68">
        <f>IF(C184=4,1,0)</f>
        <v>0</v>
      </c>
    </row>
    <row r="185" spans="1:5" ht="15.5" x14ac:dyDescent="0.35">
      <c r="A185" s="69" t="s">
        <v>356</v>
      </c>
      <c r="B185" s="69" t="s">
        <v>357</v>
      </c>
      <c r="C185" s="11">
        <v>0</v>
      </c>
      <c r="D185" s="70">
        <f>IF(C185=4,1,0)</f>
        <v>0</v>
      </c>
    </row>
    <row r="186" spans="1:5" ht="31" x14ac:dyDescent="0.35">
      <c r="A186" s="67" t="s">
        <v>358</v>
      </c>
      <c r="B186" s="67" t="s">
        <v>359</v>
      </c>
      <c r="C186" s="10">
        <v>0</v>
      </c>
      <c r="D186" s="68">
        <f>IF(C186=4,1,0)</f>
        <v>0</v>
      </c>
    </row>
    <row r="187" spans="1:5" ht="15.5" x14ac:dyDescent="0.35">
      <c r="A187" s="69" t="s">
        <v>360</v>
      </c>
      <c r="B187" s="69" t="s">
        <v>361</v>
      </c>
      <c r="C187" s="11">
        <v>0</v>
      </c>
      <c r="D187" s="70">
        <f>IF(C187=4,1,0)</f>
        <v>0</v>
      </c>
    </row>
    <row r="188" spans="1:5" ht="18.5" x14ac:dyDescent="0.35">
      <c r="A188" s="65" t="s">
        <v>362</v>
      </c>
      <c r="B188" s="65" t="s">
        <v>363</v>
      </c>
      <c r="C188" s="9">
        <v>0</v>
      </c>
      <c r="D188" s="66">
        <f>CHOOSE(C188+1, 0, 0.05, 0.15, E188 * 0.35 + 0.15, E188 * 0.85 + 0.15)</f>
        <v>0</v>
      </c>
      <c r="E188">
        <f>AVERAGE(D189:D192)</f>
        <v>0</v>
      </c>
    </row>
    <row r="189" spans="1:5" ht="31" x14ac:dyDescent="0.35">
      <c r="A189" s="67" t="s">
        <v>364</v>
      </c>
      <c r="B189" s="67" t="s">
        <v>365</v>
      </c>
      <c r="C189" s="10">
        <v>0</v>
      </c>
      <c r="D189" s="68">
        <f>IF(C189=4,1,0)</f>
        <v>0</v>
      </c>
    </row>
    <row r="190" spans="1:5" ht="15.5" x14ac:dyDescent="0.35">
      <c r="A190" s="69" t="s">
        <v>366</v>
      </c>
      <c r="B190" s="69" t="s">
        <v>367</v>
      </c>
      <c r="C190" s="11">
        <v>0</v>
      </c>
      <c r="D190" s="70">
        <f>IF(C190=4,1,0)</f>
        <v>0</v>
      </c>
    </row>
    <row r="191" spans="1:5" ht="31" x14ac:dyDescent="0.35">
      <c r="A191" s="67" t="s">
        <v>368</v>
      </c>
      <c r="B191" s="67" t="s">
        <v>369</v>
      </c>
      <c r="C191" s="10">
        <v>0</v>
      </c>
      <c r="D191" s="68">
        <f>IF(C191=4,1,0)</f>
        <v>0</v>
      </c>
    </row>
    <row r="192" spans="1:5" ht="15.5" x14ac:dyDescent="0.35">
      <c r="A192" s="69" t="s">
        <v>370</v>
      </c>
      <c r="B192" s="69" t="s">
        <v>371</v>
      </c>
      <c r="C192" s="11">
        <v>0</v>
      </c>
      <c r="D192" s="70">
        <f>IF(C192=4,1,0)</f>
        <v>0</v>
      </c>
    </row>
    <row r="193" spans="1:5" ht="23.5" x14ac:dyDescent="0.35">
      <c r="A193" s="63" t="s">
        <v>372</v>
      </c>
      <c r="B193" s="63" t="s">
        <v>373</v>
      </c>
      <c r="C193" s="8"/>
      <c r="D193" s="64"/>
    </row>
    <row r="194" spans="1:5" ht="18.5" x14ac:dyDescent="0.35">
      <c r="A194" s="65" t="s">
        <v>374</v>
      </c>
      <c r="B194" s="65" t="s">
        <v>375</v>
      </c>
      <c r="C194" s="9">
        <v>0</v>
      </c>
      <c r="D194" s="66">
        <f>CHOOSE(C194+1, 0, 0.05, 0.15, E194 * 0.35 + 0.15, E194 * 0.85 + 0.15)</f>
        <v>0</v>
      </c>
      <c r="E194">
        <f>AVERAGE(D195:D197)</f>
        <v>0</v>
      </c>
    </row>
    <row r="195" spans="1:5" ht="15.5" x14ac:dyDescent="0.35">
      <c r="A195" s="67" t="s">
        <v>376</v>
      </c>
      <c r="B195" s="67" t="s">
        <v>377</v>
      </c>
      <c r="C195" s="10">
        <v>0</v>
      </c>
      <c r="D195" s="68">
        <f>IF(C195=4,1,0)</f>
        <v>0</v>
      </c>
    </row>
    <row r="196" spans="1:5" ht="31" x14ac:dyDescent="0.35">
      <c r="A196" s="69" t="s">
        <v>378</v>
      </c>
      <c r="B196" s="69" t="s">
        <v>379</v>
      </c>
      <c r="C196" s="11">
        <v>0</v>
      </c>
      <c r="D196" s="70">
        <f>IF(C196=4,1,0)</f>
        <v>0</v>
      </c>
    </row>
    <row r="197" spans="1:5" ht="46.5" x14ac:dyDescent="0.35">
      <c r="A197" s="67" t="s">
        <v>380</v>
      </c>
      <c r="B197" s="67" t="s">
        <v>381</v>
      </c>
      <c r="C197" s="10">
        <v>0</v>
      </c>
      <c r="D197" s="68">
        <f>IF(C197=4,1,0)</f>
        <v>0</v>
      </c>
    </row>
    <row r="198" spans="1:5" ht="18.5" x14ac:dyDescent="0.35">
      <c r="A198" s="65" t="s">
        <v>382</v>
      </c>
      <c r="B198" s="65" t="s">
        <v>383</v>
      </c>
      <c r="C198" s="9">
        <v>0</v>
      </c>
      <c r="D198" s="66">
        <f>CHOOSE(C198+1, 0, 0.05, 0.15, E198 * 0.35 + 0.15, E198 * 0.85 + 0.15)</f>
        <v>0</v>
      </c>
      <c r="E198">
        <f>AVERAGE(D199:D201)</f>
        <v>0</v>
      </c>
    </row>
    <row r="199" spans="1:5" ht="15.5" x14ac:dyDescent="0.35">
      <c r="A199" s="67" t="s">
        <v>384</v>
      </c>
      <c r="B199" s="67" t="s">
        <v>377</v>
      </c>
      <c r="C199" s="10">
        <v>0</v>
      </c>
      <c r="D199" s="68">
        <f>IF(C199=4,1,0)</f>
        <v>0</v>
      </c>
    </row>
    <row r="200" spans="1:5" ht="46.5" x14ac:dyDescent="0.35">
      <c r="A200" s="69" t="s">
        <v>385</v>
      </c>
      <c r="B200" s="69" t="s">
        <v>386</v>
      </c>
      <c r="C200" s="11">
        <v>0</v>
      </c>
      <c r="D200" s="70">
        <f>IF(C200=4,1,0)</f>
        <v>0</v>
      </c>
    </row>
    <row r="201" spans="1:5" ht="15.5" x14ac:dyDescent="0.35">
      <c r="A201" s="67" t="s">
        <v>387</v>
      </c>
      <c r="B201" s="67" t="s">
        <v>388</v>
      </c>
      <c r="C201" s="10">
        <v>0</v>
      </c>
      <c r="D201" s="68">
        <f>IF(C201=4,1,0)</f>
        <v>0</v>
      </c>
    </row>
    <row r="202" spans="1:5" ht="18.5" x14ac:dyDescent="0.35">
      <c r="A202" s="65" t="s">
        <v>389</v>
      </c>
      <c r="B202" s="65" t="s">
        <v>390</v>
      </c>
      <c r="C202" s="9">
        <v>0</v>
      </c>
      <c r="D202" s="66">
        <f>CHOOSE(C202+1, 0, 0.05, 0.15, E202 * 0.35 + 0.15, E202 * 0.85 + 0.15)</f>
        <v>0</v>
      </c>
      <c r="E202">
        <f>AVERAGE(D203:D205)</f>
        <v>0</v>
      </c>
    </row>
    <row r="203" spans="1:5" ht="15.5" x14ac:dyDescent="0.35">
      <c r="A203" s="67" t="s">
        <v>391</v>
      </c>
      <c r="B203" s="67" t="s">
        <v>377</v>
      </c>
      <c r="C203" s="10">
        <v>0</v>
      </c>
      <c r="D203" s="68">
        <f>IF(C203=4,1,0)</f>
        <v>0</v>
      </c>
    </row>
    <row r="204" spans="1:5" ht="46.5" x14ac:dyDescent="0.35">
      <c r="A204" s="69" t="s">
        <v>392</v>
      </c>
      <c r="B204" s="69" t="s">
        <v>393</v>
      </c>
      <c r="C204" s="11">
        <v>0</v>
      </c>
      <c r="D204" s="70">
        <f>IF(C204=4,1,0)</f>
        <v>0</v>
      </c>
    </row>
    <row r="205" spans="1:5" ht="15.5" x14ac:dyDescent="0.35">
      <c r="A205" s="67" t="s">
        <v>394</v>
      </c>
      <c r="B205" s="67" t="s">
        <v>388</v>
      </c>
      <c r="C205" s="10">
        <v>0</v>
      </c>
      <c r="D205" s="68">
        <f>IF(C205=4,1,0)</f>
        <v>0</v>
      </c>
    </row>
    <row r="206" spans="1:5" ht="18.5" x14ac:dyDescent="0.35">
      <c r="A206" s="65" t="s">
        <v>395</v>
      </c>
      <c r="B206" s="65" t="s">
        <v>396</v>
      </c>
      <c r="C206" s="9">
        <v>0</v>
      </c>
      <c r="D206" s="66">
        <f>CHOOSE(C206+1, 0, 0.05, 0.15, E206 * 0.35 + 0.15, E206 * 0.85 + 0.15)</f>
        <v>0</v>
      </c>
      <c r="E206">
        <f>AVERAGE(D207:D210)</f>
        <v>0</v>
      </c>
    </row>
    <row r="207" spans="1:5" ht="15.5" x14ac:dyDescent="0.35">
      <c r="A207" s="67" t="s">
        <v>397</v>
      </c>
      <c r="B207" s="67" t="s">
        <v>377</v>
      </c>
      <c r="C207" s="10">
        <v>0</v>
      </c>
      <c r="D207" s="68">
        <f>IF(C207=4,1,0)</f>
        <v>0</v>
      </c>
    </row>
    <row r="208" spans="1:5" ht="31" x14ac:dyDescent="0.35">
      <c r="A208" s="69" t="s">
        <v>398</v>
      </c>
      <c r="B208" s="69" t="s">
        <v>399</v>
      </c>
      <c r="C208" s="11">
        <v>0</v>
      </c>
      <c r="D208" s="70">
        <f>IF(C208=4,1,0)</f>
        <v>0</v>
      </c>
    </row>
    <row r="209" spans="1:5" ht="46.5" x14ac:dyDescent="0.35">
      <c r="A209" s="67" t="s">
        <v>400</v>
      </c>
      <c r="B209" s="67" t="s">
        <v>401</v>
      </c>
      <c r="C209" s="10">
        <v>0</v>
      </c>
      <c r="D209" s="68">
        <f>IF(C209=4,1,0)</f>
        <v>0</v>
      </c>
    </row>
    <row r="210" spans="1:5" ht="15.5" x14ac:dyDescent="0.35">
      <c r="A210" s="69" t="s">
        <v>402</v>
      </c>
      <c r="B210" s="69" t="s">
        <v>403</v>
      </c>
      <c r="C210" s="11">
        <v>0</v>
      </c>
      <c r="D210" s="70">
        <f>IF(C210=4,1,0)</f>
        <v>0</v>
      </c>
    </row>
    <row r="211" spans="1:5" ht="18.5" x14ac:dyDescent="0.35">
      <c r="A211" s="65" t="s">
        <v>404</v>
      </c>
      <c r="B211" s="65" t="s">
        <v>405</v>
      </c>
      <c r="C211" s="9">
        <v>0</v>
      </c>
      <c r="D211" s="66">
        <f>CHOOSE(C211+1, 0, 0.05, 0.15, E211 * 0.35 + 0.15, E211 * 0.85 + 0.15)</f>
        <v>0</v>
      </c>
      <c r="E211">
        <f>AVERAGE(D212:D214)</f>
        <v>0</v>
      </c>
    </row>
    <row r="212" spans="1:5" ht="15.5" x14ac:dyDescent="0.35">
      <c r="A212" s="67" t="s">
        <v>406</v>
      </c>
      <c r="B212" s="67" t="s">
        <v>377</v>
      </c>
      <c r="C212" s="10">
        <v>0</v>
      </c>
      <c r="D212" s="68">
        <f>IF(C212=4,1,0)</f>
        <v>0</v>
      </c>
    </row>
    <row r="213" spans="1:5" ht="46.5" x14ac:dyDescent="0.35">
      <c r="A213" s="69" t="s">
        <v>407</v>
      </c>
      <c r="B213" s="69" t="s">
        <v>408</v>
      </c>
      <c r="C213" s="11">
        <v>0</v>
      </c>
      <c r="D213" s="70">
        <f>IF(C213=4,1,0)</f>
        <v>0</v>
      </c>
    </row>
    <row r="214" spans="1:5" ht="15.5" x14ac:dyDescent="0.35">
      <c r="A214" s="67" t="s">
        <v>409</v>
      </c>
      <c r="B214" s="67" t="s">
        <v>388</v>
      </c>
      <c r="C214" s="10">
        <v>0</v>
      </c>
      <c r="D214" s="68">
        <f>IF(C214=4,1,0)</f>
        <v>0</v>
      </c>
    </row>
    <row r="215" spans="1:5" ht="18.5" x14ac:dyDescent="0.35">
      <c r="A215" s="65" t="s">
        <v>410</v>
      </c>
      <c r="B215" s="65" t="s">
        <v>411</v>
      </c>
      <c r="C215" s="9">
        <v>0</v>
      </c>
      <c r="D215" s="66">
        <f>CHOOSE(C215+1, 0, 0.05, 0.15, E215 * 0.35 + 0.15, E215 * 0.85 + 0.15)</f>
        <v>0</v>
      </c>
      <c r="E215">
        <f>AVERAGE(D216:D218)</f>
        <v>0</v>
      </c>
    </row>
    <row r="216" spans="1:5" ht="31" x14ac:dyDescent="0.35">
      <c r="A216" s="67" t="s">
        <v>412</v>
      </c>
      <c r="B216" s="67" t="s">
        <v>413</v>
      </c>
      <c r="C216" s="10">
        <v>0</v>
      </c>
      <c r="D216" s="68">
        <f>IF(C216=4,1,0)</f>
        <v>0</v>
      </c>
    </row>
    <row r="217" spans="1:5" ht="46.5" x14ac:dyDescent="0.35">
      <c r="A217" s="69" t="s">
        <v>414</v>
      </c>
      <c r="B217" s="69" t="s">
        <v>415</v>
      </c>
      <c r="C217" s="11">
        <v>0</v>
      </c>
      <c r="D217" s="70">
        <f>IF(C217=4,1,0)</f>
        <v>0</v>
      </c>
    </row>
    <row r="218" spans="1:5" ht="15.5" x14ac:dyDescent="0.35">
      <c r="A218" s="67" t="s">
        <v>416</v>
      </c>
      <c r="B218" s="67" t="s">
        <v>388</v>
      </c>
      <c r="C218" s="10">
        <v>0</v>
      </c>
      <c r="D218" s="68">
        <f>IF(C218=4,1,0)</f>
        <v>0</v>
      </c>
    </row>
    <row r="219" spans="1:5" ht="18.5" x14ac:dyDescent="0.35">
      <c r="A219" s="65" t="s">
        <v>417</v>
      </c>
      <c r="B219" s="65" t="s">
        <v>418</v>
      </c>
      <c r="C219" s="9">
        <v>0</v>
      </c>
      <c r="D219" s="66">
        <f>CHOOSE(C219+1, 0, 0.05, 0.15, E219 * 0.35 + 0.15, E219 * 0.85 + 0.15)</f>
        <v>0</v>
      </c>
      <c r="E219">
        <f>AVERAGE(D220:D222)</f>
        <v>0</v>
      </c>
    </row>
    <row r="220" spans="1:5" ht="15.5" x14ac:dyDescent="0.35">
      <c r="A220" s="67" t="s">
        <v>419</v>
      </c>
      <c r="B220" s="67" t="s">
        <v>377</v>
      </c>
      <c r="C220" s="10">
        <v>0</v>
      </c>
      <c r="D220" s="68">
        <f>IF(C220=4,1,0)</f>
        <v>0</v>
      </c>
    </row>
    <row r="221" spans="1:5" ht="46.5" x14ac:dyDescent="0.35">
      <c r="A221" s="69" t="s">
        <v>420</v>
      </c>
      <c r="B221" s="69" t="s">
        <v>421</v>
      </c>
      <c r="C221" s="11">
        <v>0</v>
      </c>
      <c r="D221" s="70">
        <f>IF(C221=4,1,0)</f>
        <v>0</v>
      </c>
    </row>
    <row r="222" spans="1:5" ht="15.5" x14ac:dyDescent="0.35">
      <c r="A222" s="67" t="s">
        <v>422</v>
      </c>
      <c r="B222" s="67" t="s">
        <v>388</v>
      </c>
      <c r="C222" s="10">
        <v>0</v>
      </c>
      <c r="D222" s="68">
        <f>IF(C222=4,1,0)</f>
        <v>0</v>
      </c>
    </row>
    <row r="223" spans="1:5" ht="28.5" x14ac:dyDescent="0.35">
      <c r="A223" s="71" t="s">
        <v>423</v>
      </c>
      <c r="B223" s="71" t="s">
        <v>424</v>
      </c>
      <c r="C223" s="12"/>
      <c r="D223" s="72"/>
    </row>
    <row r="224" spans="1:5" ht="23.5" x14ac:dyDescent="0.35">
      <c r="A224" s="73" t="s">
        <v>425</v>
      </c>
      <c r="B224" s="73" t="s">
        <v>426</v>
      </c>
      <c r="C224" s="13"/>
      <c r="D224" s="74"/>
    </row>
    <row r="225" spans="1:5" ht="18.5" x14ac:dyDescent="0.35">
      <c r="A225" s="75" t="s">
        <v>427</v>
      </c>
      <c r="B225" s="75" t="s">
        <v>428</v>
      </c>
      <c r="C225" s="14">
        <v>0</v>
      </c>
      <c r="D225" s="76">
        <f>CHOOSE(C225+1, 0, 0.05, 0.15, E225 * 0.35 + 0.15, E225 * 0.85 + 0.15)</f>
        <v>0</v>
      </c>
      <c r="E225">
        <f>AVERAGE(D226:D231)</f>
        <v>0</v>
      </c>
    </row>
    <row r="226" spans="1:5" ht="15.5" x14ac:dyDescent="0.35">
      <c r="A226" s="77" t="s">
        <v>429</v>
      </c>
      <c r="B226" s="77" t="s">
        <v>430</v>
      </c>
      <c r="C226" s="15">
        <v>0</v>
      </c>
      <c r="D226" s="78">
        <f t="shared" ref="D226:D231" si="12">IF(C226=4,1,0)</f>
        <v>0</v>
      </c>
    </row>
    <row r="227" spans="1:5" ht="31" x14ac:dyDescent="0.35">
      <c r="A227" s="79" t="s">
        <v>431</v>
      </c>
      <c r="B227" s="79" t="s">
        <v>432</v>
      </c>
      <c r="C227" s="16">
        <v>0</v>
      </c>
      <c r="D227" s="80">
        <f t="shared" si="12"/>
        <v>0</v>
      </c>
    </row>
    <row r="228" spans="1:5" ht="31" x14ac:dyDescent="0.35">
      <c r="A228" s="77" t="s">
        <v>433</v>
      </c>
      <c r="B228" s="77" t="s">
        <v>434</v>
      </c>
      <c r="C228" s="15">
        <v>0</v>
      </c>
      <c r="D228" s="78">
        <f t="shared" si="12"/>
        <v>0</v>
      </c>
    </row>
    <row r="229" spans="1:5" ht="31" x14ac:dyDescent="0.35">
      <c r="A229" s="79" t="s">
        <v>435</v>
      </c>
      <c r="B229" s="79" t="s">
        <v>436</v>
      </c>
      <c r="C229" s="16">
        <v>0</v>
      </c>
      <c r="D229" s="80">
        <f t="shared" si="12"/>
        <v>0</v>
      </c>
    </row>
    <row r="230" spans="1:5" ht="31" x14ac:dyDescent="0.35">
      <c r="A230" s="77" t="s">
        <v>437</v>
      </c>
      <c r="B230" s="77" t="s">
        <v>438</v>
      </c>
      <c r="C230" s="15">
        <v>0</v>
      </c>
      <c r="D230" s="78">
        <f t="shared" si="12"/>
        <v>0</v>
      </c>
    </row>
    <row r="231" spans="1:5" ht="31" x14ac:dyDescent="0.35">
      <c r="A231" s="79" t="s">
        <v>439</v>
      </c>
      <c r="B231" s="79" t="s">
        <v>440</v>
      </c>
      <c r="C231" s="16">
        <v>0</v>
      </c>
      <c r="D231" s="80">
        <f t="shared" si="12"/>
        <v>0</v>
      </c>
    </row>
    <row r="232" spans="1:5" ht="18.5" x14ac:dyDescent="0.35">
      <c r="A232" s="75" t="s">
        <v>441</v>
      </c>
      <c r="B232" s="75" t="s">
        <v>442</v>
      </c>
      <c r="C232" s="14">
        <v>0</v>
      </c>
      <c r="D232" s="76">
        <f>CHOOSE(C232+1, 0, 0.05, 0.15, E232 * 0.35 + 0.15, E232 * 0.85 + 0.15)</f>
        <v>0</v>
      </c>
      <c r="E232">
        <f>AVERAGE(D233:D239)</f>
        <v>0</v>
      </c>
    </row>
    <row r="233" spans="1:5" ht="15.5" x14ac:dyDescent="0.35">
      <c r="A233" s="77" t="s">
        <v>443</v>
      </c>
      <c r="B233" s="77" t="s">
        <v>444</v>
      </c>
      <c r="C233" s="15">
        <v>0</v>
      </c>
      <c r="D233" s="78">
        <f t="shared" ref="D233:D239" si="13">IF(C233=4,1,0)</f>
        <v>0</v>
      </c>
    </row>
    <row r="234" spans="1:5" ht="15.5" x14ac:dyDescent="0.35">
      <c r="A234" s="79" t="s">
        <v>445</v>
      </c>
      <c r="B234" s="79" t="s">
        <v>446</v>
      </c>
      <c r="C234" s="16">
        <v>0</v>
      </c>
      <c r="D234" s="80">
        <f t="shared" si="13"/>
        <v>0</v>
      </c>
    </row>
    <row r="235" spans="1:5" ht="31" x14ac:dyDescent="0.35">
      <c r="A235" s="77" t="s">
        <v>447</v>
      </c>
      <c r="B235" s="77" t="s">
        <v>448</v>
      </c>
      <c r="C235" s="15">
        <v>0</v>
      </c>
      <c r="D235" s="78">
        <f t="shared" si="13"/>
        <v>0</v>
      </c>
    </row>
    <row r="236" spans="1:5" ht="15.5" x14ac:dyDescent="0.35">
      <c r="A236" s="79" t="s">
        <v>449</v>
      </c>
      <c r="B236" s="79" t="s">
        <v>450</v>
      </c>
      <c r="C236" s="16">
        <v>0</v>
      </c>
      <c r="D236" s="80">
        <f t="shared" si="13"/>
        <v>0</v>
      </c>
    </row>
    <row r="237" spans="1:5" ht="31" x14ac:dyDescent="0.35">
      <c r="A237" s="77" t="s">
        <v>451</v>
      </c>
      <c r="B237" s="77" t="s">
        <v>452</v>
      </c>
      <c r="C237" s="15">
        <v>0</v>
      </c>
      <c r="D237" s="78">
        <f t="shared" si="13"/>
        <v>0</v>
      </c>
    </row>
    <row r="238" spans="1:5" ht="31" x14ac:dyDescent="0.35">
      <c r="A238" s="79" t="s">
        <v>453</v>
      </c>
      <c r="B238" s="79" t="s">
        <v>454</v>
      </c>
      <c r="C238" s="16">
        <v>0</v>
      </c>
      <c r="D238" s="80">
        <f t="shared" si="13"/>
        <v>0</v>
      </c>
    </row>
    <row r="239" spans="1:5" ht="15.5" x14ac:dyDescent="0.35">
      <c r="A239" s="77" t="s">
        <v>455</v>
      </c>
      <c r="B239" s="77" t="s">
        <v>456</v>
      </c>
      <c r="C239" s="15">
        <v>0</v>
      </c>
      <c r="D239" s="78">
        <f t="shared" si="13"/>
        <v>0</v>
      </c>
    </row>
    <row r="240" spans="1:5" ht="23.5" x14ac:dyDescent="0.35">
      <c r="A240" s="73" t="s">
        <v>457</v>
      </c>
      <c r="B240" s="73" t="s">
        <v>458</v>
      </c>
      <c r="C240" s="13"/>
      <c r="D240" s="74"/>
    </row>
    <row r="241" spans="1:5" ht="18.5" x14ac:dyDescent="0.35">
      <c r="A241" s="75" t="s">
        <v>459</v>
      </c>
      <c r="B241" s="75" t="s">
        <v>460</v>
      </c>
      <c r="C241" s="14">
        <v>0</v>
      </c>
      <c r="D241" s="76">
        <f>CHOOSE(C241+1, 0, 0.05, 0.15, E241 * 0.35 + 0.15, E241 * 0.85 + 0.15)</f>
        <v>0</v>
      </c>
      <c r="E241">
        <f>AVERAGE(D242:D249)</f>
        <v>0</v>
      </c>
    </row>
    <row r="242" spans="1:5" ht="46.5" x14ac:dyDescent="0.35">
      <c r="A242" s="77" t="s">
        <v>461</v>
      </c>
      <c r="B242" s="77" t="s">
        <v>462</v>
      </c>
      <c r="C242" s="15">
        <v>0</v>
      </c>
      <c r="D242" s="78">
        <f t="shared" ref="D242:D249" si="14">IF(C242=4,1,0)</f>
        <v>0</v>
      </c>
    </row>
    <row r="243" spans="1:5" ht="46.5" x14ac:dyDescent="0.35">
      <c r="A243" s="79" t="s">
        <v>463</v>
      </c>
      <c r="B243" s="79" t="s">
        <v>464</v>
      </c>
      <c r="C243" s="16">
        <v>0</v>
      </c>
      <c r="D243" s="80">
        <f t="shared" si="14"/>
        <v>0</v>
      </c>
    </row>
    <row r="244" spans="1:5" ht="31" x14ac:dyDescent="0.35">
      <c r="A244" s="77" t="s">
        <v>465</v>
      </c>
      <c r="B244" s="77" t="s">
        <v>466</v>
      </c>
      <c r="C244" s="15">
        <v>0</v>
      </c>
      <c r="D244" s="78">
        <f t="shared" si="14"/>
        <v>0</v>
      </c>
    </row>
    <row r="245" spans="1:5" ht="46.5" x14ac:dyDescent="0.35">
      <c r="A245" s="79" t="s">
        <v>467</v>
      </c>
      <c r="B245" s="79" t="s">
        <v>468</v>
      </c>
      <c r="C245" s="16">
        <v>0</v>
      </c>
      <c r="D245" s="80">
        <f t="shared" si="14"/>
        <v>0</v>
      </c>
    </row>
    <row r="246" spans="1:5" ht="31" x14ac:dyDescent="0.35">
      <c r="A246" s="77" t="s">
        <v>469</v>
      </c>
      <c r="B246" s="77" t="s">
        <v>470</v>
      </c>
      <c r="C246" s="15">
        <v>0</v>
      </c>
      <c r="D246" s="78">
        <f t="shared" si="14"/>
        <v>0</v>
      </c>
    </row>
    <row r="247" spans="1:5" ht="31" x14ac:dyDescent="0.35">
      <c r="A247" s="79" t="s">
        <v>471</v>
      </c>
      <c r="B247" s="79" t="s">
        <v>472</v>
      </c>
      <c r="C247" s="16">
        <v>0</v>
      </c>
      <c r="D247" s="80">
        <f t="shared" si="14"/>
        <v>0</v>
      </c>
    </row>
    <row r="248" spans="1:5" ht="31" x14ac:dyDescent="0.35">
      <c r="A248" s="77" t="s">
        <v>473</v>
      </c>
      <c r="B248" s="77" t="s">
        <v>474</v>
      </c>
      <c r="C248" s="15">
        <v>0</v>
      </c>
      <c r="D248" s="78">
        <f t="shared" si="14"/>
        <v>0</v>
      </c>
    </row>
    <row r="249" spans="1:5" ht="31" x14ac:dyDescent="0.35">
      <c r="A249" s="79" t="s">
        <v>475</v>
      </c>
      <c r="B249" s="79" t="s">
        <v>476</v>
      </c>
      <c r="C249" s="16">
        <v>0</v>
      </c>
      <c r="D249" s="80">
        <f t="shared" si="14"/>
        <v>0</v>
      </c>
    </row>
    <row r="250" spans="1:5" ht="55.5" x14ac:dyDescent="0.35">
      <c r="A250" s="75" t="s">
        <v>477</v>
      </c>
      <c r="B250" s="75" t="s">
        <v>478</v>
      </c>
      <c r="C250" s="14">
        <v>0</v>
      </c>
      <c r="D250" s="76">
        <f>CHOOSE(C250+1, 0, 0.05, 0.15, E250 * 0.35 + 0.15, E250 * 0.85 + 0.15)</f>
        <v>0</v>
      </c>
      <c r="E250">
        <f>AVERAGE(D251:D258)</f>
        <v>0</v>
      </c>
    </row>
    <row r="251" spans="1:5" ht="31" x14ac:dyDescent="0.35">
      <c r="A251" s="77" t="s">
        <v>479</v>
      </c>
      <c r="B251" s="77" t="s">
        <v>480</v>
      </c>
      <c r="C251" s="15">
        <v>0</v>
      </c>
      <c r="D251" s="78">
        <f t="shared" ref="D251:D258" si="15">IF(C251=4,1,0)</f>
        <v>0</v>
      </c>
    </row>
    <row r="252" spans="1:5" ht="46.5" x14ac:dyDescent="0.35">
      <c r="A252" s="79" t="s">
        <v>481</v>
      </c>
      <c r="B252" s="79" t="s">
        <v>482</v>
      </c>
      <c r="C252" s="16">
        <v>0</v>
      </c>
      <c r="D252" s="80">
        <f t="shared" si="15"/>
        <v>0</v>
      </c>
    </row>
    <row r="253" spans="1:5" ht="31" x14ac:dyDescent="0.35">
      <c r="A253" s="77" t="s">
        <v>483</v>
      </c>
      <c r="B253" s="77" t="s">
        <v>484</v>
      </c>
      <c r="C253" s="15">
        <v>0</v>
      </c>
      <c r="D253" s="78">
        <f t="shared" si="15"/>
        <v>0</v>
      </c>
    </row>
    <row r="254" spans="1:5" ht="31" x14ac:dyDescent="0.35">
      <c r="A254" s="79" t="s">
        <v>485</v>
      </c>
      <c r="B254" s="79" t="s">
        <v>486</v>
      </c>
      <c r="C254" s="16">
        <v>0</v>
      </c>
      <c r="D254" s="80">
        <f t="shared" si="15"/>
        <v>0</v>
      </c>
    </row>
    <row r="255" spans="1:5" ht="31" x14ac:dyDescent="0.35">
      <c r="A255" s="77" t="s">
        <v>487</v>
      </c>
      <c r="B255" s="77" t="s">
        <v>488</v>
      </c>
      <c r="C255" s="15">
        <v>0</v>
      </c>
      <c r="D255" s="78">
        <f t="shared" si="15"/>
        <v>0</v>
      </c>
    </row>
    <row r="256" spans="1:5" ht="31" x14ac:dyDescent="0.35">
      <c r="A256" s="79" t="s">
        <v>489</v>
      </c>
      <c r="B256" s="79" t="s">
        <v>490</v>
      </c>
      <c r="C256" s="16">
        <v>0</v>
      </c>
      <c r="D256" s="80">
        <f t="shared" si="15"/>
        <v>0</v>
      </c>
    </row>
    <row r="257" spans="1:5" ht="46.5" x14ac:dyDescent="0.35">
      <c r="A257" s="77" t="s">
        <v>491</v>
      </c>
      <c r="B257" s="77" t="s">
        <v>492</v>
      </c>
      <c r="C257" s="15">
        <v>0</v>
      </c>
      <c r="D257" s="78">
        <f t="shared" si="15"/>
        <v>0</v>
      </c>
    </row>
    <row r="258" spans="1:5" ht="46.5" x14ac:dyDescent="0.35">
      <c r="A258" s="79" t="s">
        <v>493</v>
      </c>
      <c r="B258" s="79" t="s">
        <v>494</v>
      </c>
      <c r="C258" s="16">
        <v>0</v>
      </c>
      <c r="D258" s="80">
        <f t="shared" si="15"/>
        <v>0</v>
      </c>
    </row>
    <row r="259" spans="1:5" ht="18.5" x14ac:dyDescent="0.35">
      <c r="A259" s="75" t="s">
        <v>495</v>
      </c>
      <c r="B259" s="75" t="s">
        <v>496</v>
      </c>
      <c r="C259" s="14">
        <v>0</v>
      </c>
      <c r="D259" s="76">
        <f>CHOOSE(C259+1, 0, 0.05, 0.15, E259 * 0.35 + 0.15, E259 * 0.85 + 0.15)</f>
        <v>0</v>
      </c>
      <c r="E259">
        <f>AVERAGE(D260:D265)</f>
        <v>0</v>
      </c>
    </row>
    <row r="260" spans="1:5" ht="15.5" x14ac:dyDescent="0.35">
      <c r="A260" s="77" t="s">
        <v>497</v>
      </c>
      <c r="B260" s="77" t="s">
        <v>498</v>
      </c>
      <c r="C260" s="15">
        <v>0</v>
      </c>
      <c r="D260" s="78">
        <f t="shared" ref="D260:D265" si="16">IF(C260=4,1,0)</f>
        <v>0</v>
      </c>
    </row>
    <row r="261" spans="1:5" ht="15.5" x14ac:dyDescent="0.35">
      <c r="A261" s="79" t="s">
        <v>499</v>
      </c>
      <c r="B261" s="79" t="s">
        <v>500</v>
      </c>
      <c r="C261" s="16">
        <v>0</v>
      </c>
      <c r="D261" s="80">
        <f t="shared" si="16"/>
        <v>0</v>
      </c>
    </row>
    <row r="262" spans="1:5" ht="15.5" x14ac:dyDescent="0.35">
      <c r="A262" s="77" t="s">
        <v>501</v>
      </c>
      <c r="B262" s="77" t="s">
        <v>502</v>
      </c>
      <c r="C262" s="15">
        <v>0</v>
      </c>
      <c r="D262" s="78">
        <f t="shared" si="16"/>
        <v>0</v>
      </c>
    </row>
    <row r="263" spans="1:5" ht="15.5" x14ac:dyDescent="0.35">
      <c r="A263" s="79" t="s">
        <v>503</v>
      </c>
      <c r="B263" s="79" t="s">
        <v>504</v>
      </c>
      <c r="C263" s="16">
        <v>0</v>
      </c>
      <c r="D263" s="80">
        <f t="shared" si="16"/>
        <v>0</v>
      </c>
    </row>
    <row r="264" spans="1:5" ht="31" x14ac:dyDescent="0.35">
      <c r="A264" s="77" t="s">
        <v>505</v>
      </c>
      <c r="B264" s="77" t="s">
        <v>506</v>
      </c>
      <c r="C264" s="15">
        <v>0</v>
      </c>
      <c r="D264" s="78">
        <f t="shared" si="16"/>
        <v>0</v>
      </c>
    </row>
    <row r="265" spans="1:5" ht="15.5" x14ac:dyDescent="0.35">
      <c r="A265" s="79" t="s">
        <v>507</v>
      </c>
      <c r="B265" s="79" t="s">
        <v>508</v>
      </c>
      <c r="C265" s="16">
        <v>0</v>
      </c>
      <c r="D265" s="80">
        <f t="shared" si="16"/>
        <v>0</v>
      </c>
    </row>
    <row r="266" spans="1:5" ht="37" x14ac:dyDescent="0.35">
      <c r="A266" s="75" t="s">
        <v>509</v>
      </c>
      <c r="B266" s="75" t="s">
        <v>510</v>
      </c>
      <c r="C266" s="14">
        <v>0</v>
      </c>
      <c r="D266" s="76">
        <f>CHOOSE(C266+1, 0, 0.05, 0.15, E266 * 0.35 + 0.15, E266 * 0.85 + 0.15)</f>
        <v>0</v>
      </c>
      <c r="E266">
        <f>AVERAGE(D267:D273)</f>
        <v>0</v>
      </c>
    </row>
    <row r="267" spans="1:5" ht="31" x14ac:dyDescent="0.35">
      <c r="A267" s="77" t="s">
        <v>511</v>
      </c>
      <c r="B267" s="77" t="s">
        <v>512</v>
      </c>
      <c r="C267" s="15">
        <v>0</v>
      </c>
      <c r="D267" s="78">
        <f t="shared" ref="D267:D273" si="17">IF(C267=4,1,0)</f>
        <v>0</v>
      </c>
    </row>
    <row r="268" spans="1:5" ht="31" x14ac:dyDescent="0.35">
      <c r="A268" s="79" t="s">
        <v>513</v>
      </c>
      <c r="B268" s="79" t="s">
        <v>514</v>
      </c>
      <c r="C268" s="16">
        <v>0</v>
      </c>
      <c r="D268" s="80">
        <f t="shared" si="17"/>
        <v>0</v>
      </c>
    </row>
    <row r="269" spans="1:5" ht="62" x14ac:dyDescent="0.35">
      <c r="A269" s="77" t="s">
        <v>515</v>
      </c>
      <c r="B269" s="77" t="s">
        <v>516</v>
      </c>
      <c r="C269" s="15">
        <v>0</v>
      </c>
      <c r="D269" s="78">
        <f t="shared" si="17"/>
        <v>0</v>
      </c>
    </row>
    <row r="270" spans="1:5" ht="62" x14ac:dyDescent="0.35">
      <c r="A270" s="79" t="s">
        <v>517</v>
      </c>
      <c r="B270" s="79" t="s">
        <v>518</v>
      </c>
      <c r="C270" s="16">
        <v>0</v>
      </c>
      <c r="D270" s="80">
        <f t="shared" si="17"/>
        <v>0</v>
      </c>
    </row>
    <row r="271" spans="1:5" ht="46.5" x14ac:dyDescent="0.35">
      <c r="A271" s="77" t="s">
        <v>519</v>
      </c>
      <c r="B271" s="77" t="s">
        <v>520</v>
      </c>
      <c r="C271" s="15">
        <v>0</v>
      </c>
      <c r="D271" s="78">
        <f t="shared" si="17"/>
        <v>0</v>
      </c>
    </row>
    <row r="272" spans="1:5" ht="31" x14ac:dyDescent="0.35">
      <c r="A272" s="79" t="s">
        <v>521</v>
      </c>
      <c r="B272" s="79" t="s">
        <v>522</v>
      </c>
      <c r="C272" s="16">
        <v>0</v>
      </c>
      <c r="D272" s="80">
        <f t="shared" si="17"/>
        <v>0</v>
      </c>
    </row>
    <row r="273" spans="1:5" ht="46.5" x14ac:dyDescent="0.35">
      <c r="A273" s="77" t="s">
        <v>523</v>
      </c>
      <c r="B273" s="77" t="s">
        <v>524</v>
      </c>
      <c r="C273" s="15">
        <v>0</v>
      </c>
      <c r="D273" s="78">
        <f t="shared" si="17"/>
        <v>0</v>
      </c>
    </row>
    <row r="274" spans="1:5" ht="23.5" x14ac:dyDescent="0.35">
      <c r="A274" s="73" t="s">
        <v>525</v>
      </c>
      <c r="B274" s="73" t="s">
        <v>526</v>
      </c>
      <c r="C274" s="13"/>
      <c r="D274" s="74"/>
    </row>
    <row r="275" spans="1:5" ht="37" x14ac:dyDescent="0.35">
      <c r="A275" s="75" t="s">
        <v>527</v>
      </c>
      <c r="B275" s="75" t="s">
        <v>528</v>
      </c>
      <c r="C275" s="14">
        <v>0</v>
      </c>
      <c r="D275" s="76">
        <f>CHOOSE(C275+1, 0, 0.05, 0.15, E275 * 0.35 + 0.15, E275 * 0.85 + 0.15)</f>
        <v>0</v>
      </c>
      <c r="E275">
        <f>AVERAGE(D276:D278)</f>
        <v>0</v>
      </c>
    </row>
    <row r="276" spans="1:5" ht="93" x14ac:dyDescent="0.35">
      <c r="A276" s="77" t="s">
        <v>529</v>
      </c>
      <c r="B276" s="77" t="s">
        <v>530</v>
      </c>
      <c r="C276" s="15">
        <v>0</v>
      </c>
      <c r="D276" s="78">
        <f>IF(C276=4,1,0)</f>
        <v>0</v>
      </c>
    </row>
    <row r="277" spans="1:5" ht="77.5" x14ac:dyDescent="0.35">
      <c r="A277" s="79" t="s">
        <v>531</v>
      </c>
      <c r="B277" s="79" t="s">
        <v>532</v>
      </c>
      <c r="C277" s="16">
        <v>0</v>
      </c>
      <c r="D277" s="80">
        <f>IF(C277=4,1,0)</f>
        <v>0</v>
      </c>
    </row>
    <row r="278" spans="1:5" ht="93" x14ac:dyDescent="0.35">
      <c r="A278" s="77" t="s">
        <v>533</v>
      </c>
      <c r="B278" s="77" t="s">
        <v>534</v>
      </c>
      <c r="C278" s="15">
        <v>0</v>
      </c>
      <c r="D278" s="78">
        <f>IF(C278=4,1,0)</f>
        <v>0</v>
      </c>
    </row>
    <row r="279" spans="1:5" ht="37" x14ac:dyDescent="0.35">
      <c r="A279" s="75" t="s">
        <v>535</v>
      </c>
      <c r="B279" s="75" t="s">
        <v>536</v>
      </c>
      <c r="C279" s="14">
        <v>0</v>
      </c>
      <c r="D279" s="76">
        <f>CHOOSE(C279+1, 0, 0.05, 0.15, E279 * 0.35 + 0.15, E279 * 0.85 + 0.15)</f>
        <v>0</v>
      </c>
      <c r="E279">
        <f>AVERAGE(D280:D283)</f>
        <v>0</v>
      </c>
    </row>
    <row r="280" spans="1:5" ht="31" x14ac:dyDescent="0.35">
      <c r="A280" s="77" t="s">
        <v>537</v>
      </c>
      <c r="B280" s="77" t="s">
        <v>538</v>
      </c>
      <c r="C280" s="15">
        <v>0</v>
      </c>
      <c r="D280" s="78">
        <f>IF(C280=4,1,0)</f>
        <v>0</v>
      </c>
    </row>
    <row r="281" spans="1:5" ht="31" x14ac:dyDescent="0.35">
      <c r="A281" s="79" t="s">
        <v>539</v>
      </c>
      <c r="B281" s="79" t="s">
        <v>540</v>
      </c>
      <c r="C281" s="16">
        <v>0</v>
      </c>
      <c r="D281" s="80">
        <f>IF(C281=4,1,0)</f>
        <v>0</v>
      </c>
    </row>
    <row r="282" spans="1:5" ht="31" x14ac:dyDescent="0.35">
      <c r="A282" s="77" t="s">
        <v>541</v>
      </c>
      <c r="B282" s="77" t="s">
        <v>542</v>
      </c>
      <c r="C282" s="15">
        <v>0</v>
      </c>
      <c r="D282" s="78">
        <f>IF(C282=4,1,0)</f>
        <v>0</v>
      </c>
    </row>
    <row r="283" spans="1:5" ht="31" x14ac:dyDescent="0.35">
      <c r="A283" s="79" t="s">
        <v>543</v>
      </c>
      <c r="B283" s="79" t="s">
        <v>544</v>
      </c>
      <c r="C283" s="16">
        <v>0</v>
      </c>
      <c r="D283" s="80">
        <f>IF(C283=4,1,0)</f>
        <v>0</v>
      </c>
    </row>
    <row r="284" spans="1:5" ht="18.5" x14ac:dyDescent="0.35">
      <c r="A284" s="75" t="s">
        <v>545</v>
      </c>
      <c r="B284" s="75" t="s">
        <v>546</v>
      </c>
      <c r="C284" s="14">
        <v>0</v>
      </c>
      <c r="D284" s="76">
        <f>CHOOSE(C284+1, 0, 0.05, 0.15, E284 * 0.35 + 0.15, E284 * 0.85 + 0.15)</f>
        <v>0</v>
      </c>
      <c r="E284">
        <f>AVERAGE(D285:D288)</f>
        <v>0</v>
      </c>
    </row>
    <row r="285" spans="1:5" ht="31" x14ac:dyDescent="0.35">
      <c r="A285" s="77" t="s">
        <v>547</v>
      </c>
      <c r="B285" s="77" t="s">
        <v>548</v>
      </c>
      <c r="C285" s="15">
        <v>0</v>
      </c>
      <c r="D285" s="78">
        <f>IF(C285=4,1,0)</f>
        <v>0</v>
      </c>
    </row>
    <row r="286" spans="1:5" ht="31" x14ac:dyDescent="0.35">
      <c r="A286" s="79" t="s">
        <v>549</v>
      </c>
      <c r="B286" s="79" t="s">
        <v>550</v>
      </c>
      <c r="C286" s="16">
        <v>0</v>
      </c>
      <c r="D286" s="80">
        <f>IF(C286=4,1,0)</f>
        <v>0</v>
      </c>
    </row>
    <row r="287" spans="1:5" ht="31" x14ac:dyDescent="0.35">
      <c r="A287" s="77" t="s">
        <v>551</v>
      </c>
      <c r="B287" s="77" t="s">
        <v>552</v>
      </c>
      <c r="C287" s="15">
        <v>0</v>
      </c>
      <c r="D287" s="78">
        <f>IF(C287=4,1,0)</f>
        <v>0</v>
      </c>
    </row>
    <row r="288" spans="1:5" ht="46.5" x14ac:dyDescent="0.35">
      <c r="A288" s="79" t="s">
        <v>553</v>
      </c>
      <c r="B288" s="79" t="s">
        <v>554</v>
      </c>
      <c r="C288" s="16">
        <v>0</v>
      </c>
      <c r="D288" s="80">
        <f>IF(C288=4,1,0)</f>
        <v>0</v>
      </c>
    </row>
    <row r="289" spans="1:5" ht="28.5" x14ac:dyDescent="0.35">
      <c r="A289" s="81" t="s">
        <v>555</v>
      </c>
      <c r="B289" s="81" t="s">
        <v>556</v>
      </c>
      <c r="C289" s="17"/>
      <c r="D289" s="82"/>
    </row>
    <row r="290" spans="1:5" ht="23.5" x14ac:dyDescent="0.35">
      <c r="A290" s="83" t="s">
        <v>557</v>
      </c>
      <c r="B290" s="83" t="s">
        <v>558</v>
      </c>
      <c r="C290" s="18"/>
      <c r="D290" s="84"/>
    </row>
    <row r="291" spans="1:5" ht="37" x14ac:dyDescent="0.35">
      <c r="A291" s="85" t="s">
        <v>559</v>
      </c>
      <c r="B291" s="85" t="s">
        <v>560</v>
      </c>
      <c r="C291" s="19">
        <v>0</v>
      </c>
      <c r="D291" s="86">
        <f>CHOOSE(C291+1, 0, 0.05, 0.15, E291 * 0.35 + 0.15, E291 * 0.85 + 0.15)</f>
        <v>0</v>
      </c>
      <c r="E291">
        <f>AVERAGE(D292:D295)</f>
        <v>0</v>
      </c>
    </row>
    <row r="292" spans="1:5" ht="31" x14ac:dyDescent="0.35">
      <c r="A292" s="87" t="s">
        <v>561</v>
      </c>
      <c r="B292" s="87" t="s">
        <v>562</v>
      </c>
      <c r="C292" s="20">
        <v>0</v>
      </c>
      <c r="D292" s="88">
        <f>IF(C292=4,1,0)</f>
        <v>0</v>
      </c>
    </row>
    <row r="293" spans="1:5" ht="31" x14ac:dyDescent="0.35">
      <c r="A293" s="89" t="s">
        <v>563</v>
      </c>
      <c r="B293" s="89" t="s">
        <v>564</v>
      </c>
      <c r="C293" s="21">
        <v>0</v>
      </c>
      <c r="D293" s="90">
        <f>IF(C293=4,1,0)</f>
        <v>0</v>
      </c>
    </row>
    <row r="294" spans="1:5" ht="15.5" x14ac:dyDescent="0.35">
      <c r="A294" s="87" t="s">
        <v>565</v>
      </c>
      <c r="B294" s="87" t="s">
        <v>566</v>
      </c>
      <c r="C294" s="20">
        <v>0</v>
      </c>
      <c r="D294" s="88">
        <f>IF(C294=4,1,0)</f>
        <v>0</v>
      </c>
    </row>
    <row r="295" spans="1:5" ht="31" x14ac:dyDescent="0.35">
      <c r="A295" s="89" t="s">
        <v>567</v>
      </c>
      <c r="B295" s="89" t="s">
        <v>568</v>
      </c>
      <c r="C295" s="21">
        <v>0</v>
      </c>
      <c r="D295" s="90">
        <f>IF(C295=4,1,0)</f>
        <v>0</v>
      </c>
    </row>
    <row r="296" spans="1:5" ht="18.5" x14ac:dyDescent="0.35">
      <c r="A296" s="85" t="s">
        <v>569</v>
      </c>
      <c r="B296" s="85" t="s">
        <v>570</v>
      </c>
      <c r="C296" s="19">
        <v>0</v>
      </c>
      <c r="D296" s="86">
        <f>CHOOSE(C296+1, 0, 0.05, 0.15, E296 * 0.35 + 0.15, E296 * 0.85 + 0.15)</f>
        <v>0</v>
      </c>
      <c r="E296">
        <f>AVERAGE(D297:D303)</f>
        <v>0</v>
      </c>
    </row>
    <row r="297" spans="1:5" ht="15.5" x14ac:dyDescent="0.35">
      <c r="A297" s="87" t="s">
        <v>571</v>
      </c>
      <c r="B297" s="87" t="s">
        <v>572</v>
      </c>
      <c r="C297" s="20">
        <v>0</v>
      </c>
      <c r="D297" s="88">
        <f t="shared" ref="D297:D303" si="18">IF(C297=4,1,0)</f>
        <v>0</v>
      </c>
    </row>
    <row r="298" spans="1:5" ht="15.5" x14ac:dyDescent="0.35">
      <c r="A298" s="89" t="s">
        <v>573</v>
      </c>
      <c r="B298" s="89" t="s">
        <v>574</v>
      </c>
      <c r="C298" s="21">
        <v>0</v>
      </c>
      <c r="D298" s="90">
        <f t="shared" si="18"/>
        <v>0</v>
      </c>
    </row>
    <row r="299" spans="1:5" ht="15.5" x14ac:dyDescent="0.35">
      <c r="A299" s="87" t="s">
        <v>575</v>
      </c>
      <c r="B299" s="87" t="s">
        <v>576</v>
      </c>
      <c r="C299" s="20">
        <v>0</v>
      </c>
      <c r="D299" s="88">
        <f t="shared" si="18"/>
        <v>0</v>
      </c>
    </row>
    <row r="300" spans="1:5" ht="15.5" x14ac:dyDescent="0.35">
      <c r="A300" s="89" t="s">
        <v>577</v>
      </c>
      <c r="B300" s="89" t="s">
        <v>578</v>
      </c>
      <c r="C300" s="21">
        <v>0</v>
      </c>
      <c r="D300" s="90">
        <f t="shared" si="18"/>
        <v>0</v>
      </c>
    </row>
    <row r="301" spans="1:5" ht="15.5" x14ac:dyDescent="0.35">
      <c r="A301" s="87" t="s">
        <v>579</v>
      </c>
      <c r="B301" s="87" t="s">
        <v>580</v>
      </c>
      <c r="C301" s="20">
        <v>0</v>
      </c>
      <c r="D301" s="88">
        <f t="shared" si="18"/>
        <v>0</v>
      </c>
    </row>
    <row r="302" spans="1:5" ht="15.5" x14ac:dyDescent="0.35">
      <c r="A302" s="89" t="s">
        <v>581</v>
      </c>
      <c r="B302" s="89" t="s">
        <v>582</v>
      </c>
      <c r="C302" s="21">
        <v>0</v>
      </c>
      <c r="D302" s="90">
        <f t="shared" si="18"/>
        <v>0</v>
      </c>
    </row>
    <row r="303" spans="1:5" ht="15.5" x14ac:dyDescent="0.35">
      <c r="A303" s="87" t="s">
        <v>583</v>
      </c>
      <c r="B303" s="87" t="s">
        <v>584</v>
      </c>
      <c r="C303" s="20">
        <v>0</v>
      </c>
      <c r="D303" s="88">
        <f t="shared" si="18"/>
        <v>0</v>
      </c>
    </row>
    <row r="304" spans="1:5" ht="23.5" x14ac:dyDescent="0.35">
      <c r="A304" s="83" t="s">
        <v>585</v>
      </c>
      <c r="B304" s="83" t="s">
        <v>586</v>
      </c>
      <c r="C304" s="18"/>
      <c r="D304" s="84"/>
    </row>
    <row r="305" spans="1:5" ht="37" x14ac:dyDescent="0.35">
      <c r="A305" s="85" t="s">
        <v>587</v>
      </c>
      <c r="B305" s="85" t="s">
        <v>588</v>
      </c>
      <c r="C305" s="19">
        <v>0</v>
      </c>
      <c r="D305" s="86">
        <f>CHOOSE(C305+1, 0, 0.05, 0.15, E305 * 0.35 + 0.15, E305 * 0.85 + 0.15)</f>
        <v>0</v>
      </c>
      <c r="E305">
        <f>AVERAGE(D306:D309)</f>
        <v>0</v>
      </c>
    </row>
    <row r="306" spans="1:5" ht="15.5" x14ac:dyDescent="0.35">
      <c r="A306" s="87" t="s">
        <v>589</v>
      </c>
      <c r="B306" s="87" t="s">
        <v>590</v>
      </c>
      <c r="C306" s="20">
        <v>0</v>
      </c>
      <c r="D306" s="88">
        <f>IF(C306=4,1,0)</f>
        <v>0</v>
      </c>
    </row>
    <row r="307" spans="1:5" ht="15.5" x14ac:dyDescent="0.35">
      <c r="A307" s="89" t="s">
        <v>591</v>
      </c>
      <c r="B307" s="89" t="s">
        <v>592</v>
      </c>
      <c r="C307" s="21">
        <v>0</v>
      </c>
      <c r="D307" s="90">
        <f>IF(C307=4,1,0)</f>
        <v>0</v>
      </c>
    </row>
    <row r="308" spans="1:5" ht="31" x14ac:dyDescent="0.35">
      <c r="A308" s="87" t="s">
        <v>593</v>
      </c>
      <c r="B308" s="87" t="s">
        <v>594</v>
      </c>
      <c r="C308" s="20">
        <v>0</v>
      </c>
      <c r="D308" s="88">
        <f>IF(C308=4,1,0)</f>
        <v>0</v>
      </c>
    </row>
    <row r="309" spans="1:5" ht="31" x14ac:dyDescent="0.35">
      <c r="A309" s="89" t="s">
        <v>595</v>
      </c>
      <c r="B309" s="89" t="s">
        <v>596</v>
      </c>
      <c r="C309" s="21">
        <v>0</v>
      </c>
      <c r="D309" s="90">
        <f>IF(C309=4,1,0)</f>
        <v>0</v>
      </c>
    </row>
    <row r="310" spans="1:5" ht="37" x14ac:dyDescent="0.35">
      <c r="A310" s="85" t="s">
        <v>597</v>
      </c>
      <c r="B310" s="85" t="s">
        <v>598</v>
      </c>
      <c r="C310" s="19">
        <v>0</v>
      </c>
      <c r="D310" s="86">
        <f>CHOOSE(C310+1, 0, 0.05, 0.15, E310 * 0.35 + 0.15, E310 * 0.85 + 0.15)</f>
        <v>0</v>
      </c>
      <c r="E310">
        <f>AVERAGE(D311:D316)</f>
        <v>0</v>
      </c>
    </row>
    <row r="311" spans="1:5" ht="15.5" x14ac:dyDescent="0.35">
      <c r="A311" s="87" t="s">
        <v>599</v>
      </c>
      <c r="B311" s="87" t="s">
        <v>600</v>
      </c>
      <c r="C311" s="20">
        <v>0</v>
      </c>
      <c r="D311" s="88">
        <f t="shared" ref="D311:D316" si="19">IF(C311=4,1,0)</f>
        <v>0</v>
      </c>
    </row>
    <row r="312" spans="1:5" ht="31" x14ac:dyDescent="0.35">
      <c r="A312" s="89" t="s">
        <v>601</v>
      </c>
      <c r="B312" s="89" t="s">
        <v>602</v>
      </c>
      <c r="C312" s="21">
        <v>0</v>
      </c>
      <c r="D312" s="90">
        <f t="shared" si="19"/>
        <v>0</v>
      </c>
    </row>
    <row r="313" spans="1:5" ht="31" x14ac:dyDescent="0.35">
      <c r="A313" s="87" t="s">
        <v>603</v>
      </c>
      <c r="B313" s="87" t="s">
        <v>604</v>
      </c>
      <c r="C313" s="20">
        <v>0</v>
      </c>
      <c r="D313" s="88">
        <f t="shared" si="19"/>
        <v>0</v>
      </c>
    </row>
    <row r="314" spans="1:5" ht="31" x14ac:dyDescent="0.35">
      <c r="A314" s="89" t="s">
        <v>605</v>
      </c>
      <c r="B314" s="89" t="s">
        <v>606</v>
      </c>
      <c r="C314" s="21">
        <v>0</v>
      </c>
      <c r="D314" s="90">
        <f t="shared" si="19"/>
        <v>0</v>
      </c>
    </row>
    <row r="315" spans="1:5" ht="31" x14ac:dyDescent="0.35">
      <c r="A315" s="87" t="s">
        <v>607</v>
      </c>
      <c r="B315" s="87" t="s">
        <v>608</v>
      </c>
      <c r="C315" s="20">
        <v>0</v>
      </c>
      <c r="D315" s="88">
        <f t="shared" si="19"/>
        <v>0</v>
      </c>
    </row>
    <row r="316" spans="1:5" ht="31" x14ac:dyDescent="0.35">
      <c r="A316" s="89" t="s">
        <v>609</v>
      </c>
      <c r="B316" s="89" t="s">
        <v>610</v>
      </c>
      <c r="C316" s="21">
        <v>0</v>
      </c>
      <c r="D316" s="90">
        <f t="shared" si="19"/>
        <v>0</v>
      </c>
    </row>
    <row r="317" spans="1:5" ht="18.5" x14ac:dyDescent="0.35">
      <c r="A317" s="85" t="s">
        <v>611</v>
      </c>
      <c r="B317" s="85" t="s">
        <v>612</v>
      </c>
      <c r="C317" s="19">
        <v>0</v>
      </c>
      <c r="D317" s="86">
        <f>CHOOSE(C317+1, 0, 0.05, 0.15, E317 * 0.35 + 0.15, E317 * 0.85 + 0.15)</f>
        <v>0</v>
      </c>
      <c r="E317">
        <f>AVERAGE(D318:D322)</f>
        <v>0</v>
      </c>
    </row>
    <row r="318" spans="1:5" ht="31" x14ac:dyDescent="0.35">
      <c r="A318" s="87" t="s">
        <v>613</v>
      </c>
      <c r="B318" s="87" t="s">
        <v>614</v>
      </c>
      <c r="C318" s="20">
        <v>0</v>
      </c>
      <c r="D318" s="88">
        <f>IF(C318=4,1,0)</f>
        <v>0</v>
      </c>
    </row>
    <row r="319" spans="1:5" ht="31" x14ac:dyDescent="0.35">
      <c r="A319" s="89" t="s">
        <v>615</v>
      </c>
      <c r="B319" s="89" t="s">
        <v>616</v>
      </c>
      <c r="C319" s="21">
        <v>0</v>
      </c>
      <c r="D319" s="90">
        <f>IF(C319=4,1,0)</f>
        <v>0</v>
      </c>
    </row>
    <row r="320" spans="1:5" ht="15.5" x14ac:dyDescent="0.35">
      <c r="A320" s="87" t="s">
        <v>617</v>
      </c>
      <c r="B320" s="87" t="s">
        <v>618</v>
      </c>
      <c r="C320" s="20">
        <v>0</v>
      </c>
      <c r="D320" s="88">
        <f>IF(C320=4,1,0)</f>
        <v>0</v>
      </c>
    </row>
    <row r="321" spans="1:5" ht="31" x14ac:dyDescent="0.35">
      <c r="A321" s="89" t="s">
        <v>619</v>
      </c>
      <c r="B321" s="89" t="s">
        <v>620</v>
      </c>
      <c r="C321" s="21">
        <v>0</v>
      </c>
      <c r="D321" s="90">
        <f>IF(C321=4,1,0)</f>
        <v>0</v>
      </c>
    </row>
    <row r="322" spans="1:5" ht="15.5" x14ac:dyDescent="0.35">
      <c r="A322" s="87" t="s">
        <v>621</v>
      </c>
      <c r="B322" s="87" t="s">
        <v>622</v>
      </c>
      <c r="C322" s="20">
        <v>0</v>
      </c>
      <c r="D322" s="88">
        <f>IF(C322=4,1,0)</f>
        <v>0</v>
      </c>
    </row>
    <row r="323" spans="1:5" ht="37" x14ac:dyDescent="0.35">
      <c r="A323" s="85" t="s">
        <v>623</v>
      </c>
      <c r="B323" s="85" t="s">
        <v>624</v>
      </c>
      <c r="C323" s="19">
        <v>0</v>
      </c>
      <c r="D323" s="86">
        <f>CHOOSE(C323+1, 0, 0.05, 0.15, E323 * 0.35 + 0.15, E323 * 0.85 + 0.15)</f>
        <v>0</v>
      </c>
      <c r="E323">
        <f>AVERAGE(D324:D327)</f>
        <v>0</v>
      </c>
    </row>
    <row r="324" spans="1:5" ht="31" x14ac:dyDescent="0.35">
      <c r="A324" s="87" t="s">
        <v>625</v>
      </c>
      <c r="B324" s="87" t="s">
        <v>626</v>
      </c>
      <c r="C324" s="20">
        <v>0</v>
      </c>
      <c r="D324" s="88">
        <f>IF(C324=4,1,0)</f>
        <v>0</v>
      </c>
    </row>
    <row r="325" spans="1:5" ht="31" x14ac:dyDescent="0.35">
      <c r="A325" s="89" t="s">
        <v>627</v>
      </c>
      <c r="B325" s="89" t="s">
        <v>628</v>
      </c>
      <c r="C325" s="21">
        <v>0</v>
      </c>
      <c r="D325" s="90">
        <f>IF(C325=4,1,0)</f>
        <v>0</v>
      </c>
    </row>
    <row r="326" spans="1:5" ht="31" x14ac:dyDescent="0.35">
      <c r="A326" s="87" t="s">
        <v>629</v>
      </c>
      <c r="B326" s="87" t="s">
        <v>630</v>
      </c>
      <c r="C326" s="20">
        <v>0</v>
      </c>
      <c r="D326" s="88">
        <f>IF(C326=4,1,0)</f>
        <v>0</v>
      </c>
    </row>
    <row r="327" spans="1:5" ht="31" x14ac:dyDescent="0.35">
      <c r="A327" s="89" t="s">
        <v>631</v>
      </c>
      <c r="B327" s="89" t="s">
        <v>632</v>
      </c>
      <c r="C327" s="21">
        <v>0</v>
      </c>
      <c r="D327" s="90">
        <f>IF(C327=4,1,0)</f>
        <v>0</v>
      </c>
    </row>
    <row r="328" spans="1:5" ht="37" x14ac:dyDescent="0.35">
      <c r="A328" s="85" t="s">
        <v>633</v>
      </c>
      <c r="B328" s="85" t="s">
        <v>634</v>
      </c>
      <c r="C328" s="19">
        <v>0</v>
      </c>
      <c r="D328" s="86">
        <f>CHOOSE(C328+1, 0, 0.05, 0.15, E328 * 0.35 + 0.15, E328 * 0.85 + 0.15)</f>
        <v>0</v>
      </c>
      <c r="E328">
        <f>AVERAGE(D329:D333)</f>
        <v>0</v>
      </c>
    </row>
    <row r="329" spans="1:5" ht="62" x14ac:dyDescent="0.35">
      <c r="A329" s="87" t="s">
        <v>635</v>
      </c>
      <c r="B329" s="87" t="s">
        <v>636</v>
      </c>
      <c r="C329" s="20">
        <v>0</v>
      </c>
      <c r="D329" s="88">
        <f>IF(C329=4,1,0)</f>
        <v>0</v>
      </c>
    </row>
    <row r="330" spans="1:5" ht="31" x14ac:dyDescent="0.35">
      <c r="A330" s="89" t="s">
        <v>637</v>
      </c>
      <c r="B330" s="89" t="s">
        <v>638</v>
      </c>
      <c r="C330" s="21">
        <v>0</v>
      </c>
      <c r="D330" s="90">
        <f>IF(C330=4,1,0)</f>
        <v>0</v>
      </c>
    </row>
    <row r="331" spans="1:5" ht="15.5" x14ac:dyDescent="0.35">
      <c r="A331" s="87" t="s">
        <v>639</v>
      </c>
      <c r="B331" s="87" t="s">
        <v>640</v>
      </c>
      <c r="C331" s="20">
        <v>0</v>
      </c>
      <c r="D331" s="88">
        <f>IF(C331=4,1,0)</f>
        <v>0</v>
      </c>
    </row>
    <row r="332" spans="1:5" ht="31" x14ac:dyDescent="0.35">
      <c r="A332" s="89" t="s">
        <v>641</v>
      </c>
      <c r="B332" s="89" t="s">
        <v>642</v>
      </c>
      <c r="C332" s="21">
        <v>0</v>
      </c>
      <c r="D332" s="90">
        <f>IF(C332=4,1,0)</f>
        <v>0</v>
      </c>
    </row>
    <row r="333" spans="1:5" ht="31" x14ac:dyDescent="0.35">
      <c r="A333" s="87" t="s">
        <v>643</v>
      </c>
      <c r="B333" s="87" t="s">
        <v>644</v>
      </c>
      <c r="C333" s="20">
        <v>0</v>
      </c>
      <c r="D333" s="88">
        <f>IF(C333=4,1,0)</f>
        <v>0</v>
      </c>
    </row>
    <row r="334" spans="1:5" ht="23.5" x14ac:dyDescent="0.35">
      <c r="A334" s="83" t="s">
        <v>645</v>
      </c>
      <c r="B334" s="83" t="s">
        <v>646</v>
      </c>
      <c r="C334" s="18"/>
      <c r="D334" s="84"/>
    </row>
    <row r="335" spans="1:5" ht="37" x14ac:dyDescent="0.35">
      <c r="A335" s="85" t="s">
        <v>647</v>
      </c>
      <c r="B335" s="85" t="s">
        <v>648</v>
      </c>
      <c r="C335" s="19">
        <v>0</v>
      </c>
      <c r="D335" s="86">
        <f>CHOOSE(C335+1, 0, 0.05, 0.15, E335 * 0.35 + 0.15, E335 * 0.85 + 0.15)</f>
        <v>0</v>
      </c>
      <c r="E335">
        <f>AVERAGE(D336:D340)</f>
        <v>0</v>
      </c>
    </row>
    <row r="336" spans="1:5" ht="31" x14ac:dyDescent="0.35">
      <c r="A336" s="87" t="s">
        <v>649</v>
      </c>
      <c r="B336" s="87" t="s">
        <v>650</v>
      </c>
      <c r="C336" s="20">
        <v>0</v>
      </c>
      <c r="D336" s="88">
        <f>IF(C336=4,1,0)</f>
        <v>0</v>
      </c>
    </row>
    <row r="337" spans="1:5" ht="31" x14ac:dyDescent="0.35">
      <c r="A337" s="89" t="s">
        <v>651</v>
      </c>
      <c r="B337" s="89" t="s">
        <v>652</v>
      </c>
      <c r="C337" s="21">
        <v>0</v>
      </c>
      <c r="D337" s="90">
        <f>IF(C337=4,1,0)</f>
        <v>0</v>
      </c>
    </row>
    <row r="338" spans="1:5" ht="31" x14ac:dyDescent="0.35">
      <c r="A338" s="87" t="s">
        <v>653</v>
      </c>
      <c r="B338" s="87" t="s">
        <v>654</v>
      </c>
      <c r="C338" s="20">
        <v>0</v>
      </c>
      <c r="D338" s="88">
        <f>IF(C338=4,1,0)</f>
        <v>0</v>
      </c>
    </row>
    <row r="339" spans="1:5" ht="31" x14ac:dyDescent="0.35">
      <c r="A339" s="89" t="s">
        <v>655</v>
      </c>
      <c r="B339" s="89" t="s">
        <v>656</v>
      </c>
      <c r="C339" s="21">
        <v>0</v>
      </c>
      <c r="D339" s="90">
        <f>IF(C339=4,1,0)</f>
        <v>0</v>
      </c>
    </row>
    <row r="340" spans="1:5" ht="15.5" x14ac:dyDescent="0.35">
      <c r="A340" s="87" t="s">
        <v>657</v>
      </c>
      <c r="B340" s="87" t="s">
        <v>658</v>
      </c>
      <c r="C340" s="20">
        <v>0</v>
      </c>
      <c r="D340" s="88">
        <f>IF(C340=4,1,0)</f>
        <v>0</v>
      </c>
    </row>
    <row r="341" spans="1:5" ht="37" x14ac:dyDescent="0.35">
      <c r="A341" s="85" t="s">
        <v>659</v>
      </c>
      <c r="B341" s="85" t="s">
        <v>660</v>
      </c>
      <c r="C341" s="19">
        <v>0</v>
      </c>
      <c r="D341" s="86">
        <f>CHOOSE(C341+1, 0, 0.05, 0.15, E341 * 0.35 + 0.15, E341 * 0.85 + 0.15)</f>
        <v>0</v>
      </c>
      <c r="E341">
        <f>AVERAGE(D342:D345)</f>
        <v>0</v>
      </c>
    </row>
    <row r="342" spans="1:5" ht="15.5" x14ac:dyDescent="0.35">
      <c r="A342" s="87" t="s">
        <v>661</v>
      </c>
      <c r="B342" s="87" t="s">
        <v>662</v>
      </c>
      <c r="C342" s="20">
        <v>0</v>
      </c>
      <c r="D342" s="88">
        <f>IF(C342=4,1,0)</f>
        <v>0</v>
      </c>
    </row>
    <row r="343" spans="1:5" ht="15.5" x14ac:dyDescent="0.35">
      <c r="A343" s="89" t="s">
        <v>663</v>
      </c>
      <c r="B343" s="89" t="s">
        <v>664</v>
      </c>
      <c r="C343" s="21">
        <v>0</v>
      </c>
      <c r="D343" s="90">
        <f>IF(C343=4,1,0)</f>
        <v>0</v>
      </c>
    </row>
    <row r="344" spans="1:5" ht="31" x14ac:dyDescent="0.35">
      <c r="A344" s="87" t="s">
        <v>665</v>
      </c>
      <c r="B344" s="87" t="s">
        <v>666</v>
      </c>
      <c r="C344" s="20">
        <v>0</v>
      </c>
      <c r="D344" s="88">
        <f>IF(C344=4,1,0)</f>
        <v>0</v>
      </c>
    </row>
    <row r="345" spans="1:5" ht="46.5" x14ac:dyDescent="0.35">
      <c r="A345" s="89" t="s">
        <v>667</v>
      </c>
      <c r="B345" s="89" t="s">
        <v>668</v>
      </c>
      <c r="C345" s="21">
        <v>0</v>
      </c>
      <c r="D345" s="90">
        <f>IF(C345=4,1,0)</f>
        <v>0</v>
      </c>
    </row>
    <row r="346" spans="1:5" ht="47" x14ac:dyDescent="0.35">
      <c r="A346" s="83" t="s">
        <v>669</v>
      </c>
      <c r="B346" s="83" t="s">
        <v>670</v>
      </c>
      <c r="C346" s="18"/>
      <c r="D346" s="84"/>
    </row>
    <row r="347" spans="1:5" ht="18.5" x14ac:dyDescent="0.35">
      <c r="A347" s="85" t="s">
        <v>671</v>
      </c>
      <c r="B347" s="85" t="s">
        <v>672</v>
      </c>
      <c r="C347" s="19">
        <v>0</v>
      </c>
      <c r="D347" s="86">
        <f>CHOOSE(C347+1, 0, 0.05, 0.15, E347 * 0.35 + 0.15, E347 * 0.85 + 0.15)</f>
        <v>0</v>
      </c>
      <c r="E347">
        <f>AVERAGE(D348:D354)</f>
        <v>0</v>
      </c>
    </row>
    <row r="348" spans="1:5" ht="15.5" x14ac:dyDescent="0.35">
      <c r="A348" s="87" t="s">
        <v>673</v>
      </c>
      <c r="B348" s="87" t="s">
        <v>674</v>
      </c>
      <c r="C348" s="20">
        <v>0</v>
      </c>
      <c r="D348" s="88">
        <f t="shared" ref="D348:D354" si="20">IF(C348=4,1,0)</f>
        <v>0</v>
      </c>
    </row>
    <row r="349" spans="1:5" ht="31" x14ac:dyDescent="0.35">
      <c r="A349" s="89" t="s">
        <v>675</v>
      </c>
      <c r="B349" s="89" t="s">
        <v>676</v>
      </c>
      <c r="C349" s="21">
        <v>0</v>
      </c>
      <c r="D349" s="90">
        <f t="shared" si="20"/>
        <v>0</v>
      </c>
    </row>
    <row r="350" spans="1:5" ht="15.5" x14ac:dyDescent="0.35">
      <c r="A350" s="87" t="s">
        <v>677</v>
      </c>
      <c r="B350" s="87" t="s">
        <v>678</v>
      </c>
      <c r="C350" s="20">
        <v>0</v>
      </c>
      <c r="D350" s="88">
        <f t="shared" si="20"/>
        <v>0</v>
      </c>
    </row>
    <row r="351" spans="1:5" ht="15.5" x14ac:dyDescent="0.35">
      <c r="A351" s="89" t="s">
        <v>679</v>
      </c>
      <c r="B351" s="89" t="s">
        <v>680</v>
      </c>
      <c r="C351" s="21">
        <v>0</v>
      </c>
      <c r="D351" s="90">
        <f t="shared" si="20"/>
        <v>0</v>
      </c>
    </row>
    <row r="352" spans="1:5" ht="15.5" x14ac:dyDescent="0.35">
      <c r="A352" s="87" t="s">
        <v>681</v>
      </c>
      <c r="B352" s="87" t="s">
        <v>682</v>
      </c>
      <c r="C352" s="20">
        <v>0</v>
      </c>
      <c r="D352" s="88">
        <f t="shared" si="20"/>
        <v>0</v>
      </c>
    </row>
    <row r="353" spans="1:5" ht="15.5" x14ac:dyDescent="0.35">
      <c r="A353" s="89" t="s">
        <v>683</v>
      </c>
      <c r="B353" s="89" t="s">
        <v>684</v>
      </c>
      <c r="C353" s="21">
        <v>0</v>
      </c>
      <c r="D353" s="90">
        <f t="shared" si="20"/>
        <v>0</v>
      </c>
    </row>
    <row r="354" spans="1:5" ht="15.5" x14ac:dyDescent="0.35">
      <c r="A354" s="87" t="s">
        <v>685</v>
      </c>
      <c r="B354" s="87" t="s">
        <v>686</v>
      </c>
      <c r="C354" s="20">
        <v>0</v>
      </c>
      <c r="D354" s="88">
        <f t="shared" si="20"/>
        <v>0</v>
      </c>
    </row>
    <row r="355" spans="1:5" ht="18.5" x14ac:dyDescent="0.35">
      <c r="A355" s="85" t="s">
        <v>687</v>
      </c>
      <c r="B355" s="85" t="s">
        <v>688</v>
      </c>
      <c r="C355" s="19">
        <v>0</v>
      </c>
      <c r="D355" s="86">
        <f>CHOOSE(C355+1, 0, 0.05, 0.15, E355 * 0.35 + 0.15, E355 * 0.85 + 0.15)</f>
        <v>0</v>
      </c>
      <c r="E355">
        <f>AVERAGE(D356:D361)</f>
        <v>0</v>
      </c>
    </row>
    <row r="356" spans="1:5" ht="31" x14ac:dyDescent="0.35">
      <c r="A356" s="87" t="s">
        <v>689</v>
      </c>
      <c r="B356" s="87" t="s">
        <v>690</v>
      </c>
      <c r="C356" s="20">
        <v>0</v>
      </c>
      <c r="D356" s="88">
        <f t="shared" ref="D356:D361" si="21">IF(C356=4,1,0)</f>
        <v>0</v>
      </c>
    </row>
    <row r="357" spans="1:5" ht="31" x14ac:dyDescent="0.35">
      <c r="A357" s="89" t="s">
        <v>691</v>
      </c>
      <c r="B357" s="89" t="s">
        <v>692</v>
      </c>
      <c r="C357" s="21">
        <v>0</v>
      </c>
      <c r="D357" s="90">
        <f t="shared" si="21"/>
        <v>0</v>
      </c>
    </row>
    <row r="358" spans="1:5" ht="31" x14ac:dyDescent="0.35">
      <c r="A358" s="87" t="s">
        <v>693</v>
      </c>
      <c r="B358" s="87" t="s">
        <v>694</v>
      </c>
      <c r="C358" s="20">
        <v>0</v>
      </c>
      <c r="D358" s="88">
        <f t="shared" si="21"/>
        <v>0</v>
      </c>
    </row>
    <row r="359" spans="1:5" ht="31" x14ac:dyDescent="0.35">
      <c r="A359" s="89" t="s">
        <v>695</v>
      </c>
      <c r="B359" s="89" t="s">
        <v>696</v>
      </c>
      <c r="C359" s="21">
        <v>0</v>
      </c>
      <c r="D359" s="90">
        <f t="shared" si="21"/>
        <v>0</v>
      </c>
    </row>
    <row r="360" spans="1:5" ht="31" x14ac:dyDescent="0.35">
      <c r="A360" s="87" t="s">
        <v>697</v>
      </c>
      <c r="B360" s="87" t="s">
        <v>698</v>
      </c>
      <c r="C360" s="20">
        <v>0</v>
      </c>
      <c r="D360" s="88">
        <f t="shared" si="21"/>
        <v>0</v>
      </c>
    </row>
    <row r="361" spans="1:5" ht="15.5" x14ac:dyDescent="0.35">
      <c r="A361" s="89" t="s">
        <v>699</v>
      </c>
      <c r="B361" s="89" t="s">
        <v>700</v>
      </c>
      <c r="C361" s="21">
        <v>0</v>
      </c>
      <c r="D361" s="90">
        <f t="shared" si="21"/>
        <v>0</v>
      </c>
    </row>
    <row r="362" spans="1:5" ht="18.5" x14ac:dyDescent="0.35">
      <c r="A362" s="85" t="s">
        <v>701</v>
      </c>
      <c r="B362" s="85" t="s">
        <v>702</v>
      </c>
      <c r="C362" s="19">
        <v>0</v>
      </c>
      <c r="D362" s="86">
        <f>CHOOSE(C362+1, 0, 0.05, 0.15, E362 * 0.35 + 0.15, E362 * 0.85 + 0.15)</f>
        <v>0</v>
      </c>
      <c r="E362">
        <f>AVERAGE(D363:D366)</f>
        <v>0</v>
      </c>
    </row>
    <row r="363" spans="1:5" ht="15.5" x14ac:dyDescent="0.35">
      <c r="A363" s="87" t="s">
        <v>703</v>
      </c>
      <c r="B363" s="87" t="s">
        <v>704</v>
      </c>
      <c r="C363" s="20">
        <v>0</v>
      </c>
      <c r="D363" s="88">
        <f>IF(C363=4,1,0)</f>
        <v>0</v>
      </c>
    </row>
    <row r="364" spans="1:5" ht="31" x14ac:dyDescent="0.35">
      <c r="A364" s="89" t="s">
        <v>705</v>
      </c>
      <c r="B364" s="89" t="s">
        <v>706</v>
      </c>
      <c r="C364" s="21">
        <v>0</v>
      </c>
      <c r="D364" s="90">
        <f>IF(C364=4,1,0)</f>
        <v>0</v>
      </c>
    </row>
    <row r="365" spans="1:5" ht="15.5" x14ac:dyDescent="0.35">
      <c r="A365" s="87" t="s">
        <v>707</v>
      </c>
      <c r="B365" s="87" t="s">
        <v>708</v>
      </c>
      <c r="C365" s="20">
        <v>0</v>
      </c>
      <c r="D365" s="88">
        <f>IF(C365=4,1,0)</f>
        <v>0</v>
      </c>
    </row>
    <row r="366" spans="1:5" ht="15.5" x14ac:dyDescent="0.35">
      <c r="A366" s="89" t="s">
        <v>709</v>
      </c>
      <c r="B366" s="89" t="s">
        <v>710</v>
      </c>
      <c r="C366" s="21">
        <v>0</v>
      </c>
      <c r="D366" s="90">
        <f>IF(C366=4,1,0)</f>
        <v>0</v>
      </c>
    </row>
    <row r="367" spans="1:5" ht="37" x14ac:dyDescent="0.35">
      <c r="A367" s="85" t="s">
        <v>711</v>
      </c>
      <c r="B367" s="85" t="s">
        <v>712</v>
      </c>
      <c r="C367" s="19">
        <v>0</v>
      </c>
      <c r="D367" s="86">
        <f>CHOOSE(C367+1, 0, 0.05, 0.15, E367 * 0.35 + 0.15, E367 * 0.85 + 0.15)</f>
        <v>0</v>
      </c>
      <c r="E367">
        <f>AVERAGE(D368:D371)</f>
        <v>0</v>
      </c>
    </row>
    <row r="368" spans="1:5" ht="31" x14ac:dyDescent="0.35">
      <c r="A368" s="87" t="s">
        <v>713</v>
      </c>
      <c r="B368" s="87" t="s">
        <v>714</v>
      </c>
      <c r="C368" s="20">
        <v>0</v>
      </c>
      <c r="D368" s="88">
        <f>IF(C368=4,1,0)</f>
        <v>0</v>
      </c>
    </row>
    <row r="369" spans="1:5" ht="31" x14ac:dyDescent="0.35">
      <c r="A369" s="89" t="s">
        <v>715</v>
      </c>
      <c r="B369" s="89" t="s">
        <v>716</v>
      </c>
      <c r="C369" s="21">
        <v>0</v>
      </c>
      <c r="D369" s="90">
        <f>IF(C369=4,1,0)</f>
        <v>0</v>
      </c>
    </row>
    <row r="370" spans="1:5" ht="31" x14ac:dyDescent="0.35">
      <c r="A370" s="87" t="s">
        <v>717</v>
      </c>
      <c r="B370" s="87" t="s">
        <v>718</v>
      </c>
      <c r="C370" s="20">
        <v>0</v>
      </c>
      <c r="D370" s="88">
        <f>IF(C370=4,1,0)</f>
        <v>0</v>
      </c>
    </row>
    <row r="371" spans="1:5" ht="31" x14ac:dyDescent="0.35">
      <c r="A371" s="89" t="s">
        <v>719</v>
      </c>
      <c r="B371" s="89" t="s">
        <v>720</v>
      </c>
      <c r="C371" s="21">
        <v>0</v>
      </c>
      <c r="D371" s="90">
        <f>IF(C371=4,1,0)</f>
        <v>0</v>
      </c>
    </row>
    <row r="372" spans="1:5" ht="23.5" x14ac:dyDescent="0.35">
      <c r="A372" s="83" t="s">
        <v>721</v>
      </c>
      <c r="B372" s="83" t="s">
        <v>722</v>
      </c>
      <c r="C372" s="18"/>
      <c r="D372" s="84"/>
    </row>
    <row r="373" spans="1:5" ht="37" x14ac:dyDescent="0.35">
      <c r="A373" s="85" t="s">
        <v>723</v>
      </c>
      <c r="B373" s="85" t="s">
        <v>724</v>
      </c>
      <c r="C373" s="19">
        <v>0</v>
      </c>
      <c r="D373" s="86">
        <f>CHOOSE(C373+1, 0, 0.05, 0.15, E373 * 0.35 + 0.15, E373 * 0.85 + 0.15)</f>
        <v>0</v>
      </c>
      <c r="E373">
        <f>AVERAGE(D374:D377)</f>
        <v>0</v>
      </c>
    </row>
    <row r="374" spans="1:5" ht="15.5" x14ac:dyDescent="0.35">
      <c r="A374" s="87" t="s">
        <v>725</v>
      </c>
      <c r="B374" s="87" t="s">
        <v>726</v>
      </c>
      <c r="C374" s="20">
        <v>0</v>
      </c>
      <c r="D374" s="88">
        <f>IF(C374=4,1,0)</f>
        <v>0</v>
      </c>
    </row>
    <row r="375" spans="1:5" ht="15.5" x14ac:dyDescent="0.35">
      <c r="A375" s="89" t="s">
        <v>727</v>
      </c>
      <c r="B375" s="89" t="s">
        <v>728</v>
      </c>
      <c r="C375" s="21">
        <v>0</v>
      </c>
      <c r="D375" s="90">
        <f>IF(C375=4,1,0)</f>
        <v>0</v>
      </c>
    </row>
    <row r="376" spans="1:5" ht="15.5" x14ac:dyDescent="0.35">
      <c r="A376" s="87" t="s">
        <v>729</v>
      </c>
      <c r="B376" s="87" t="s">
        <v>730</v>
      </c>
      <c r="C376" s="20">
        <v>0</v>
      </c>
      <c r="D376" s="88">
        <f>IF(C376=4,1,0)</f>
        <v>0</v>
      </c>
    </row>
    <row r="377" spans="1:5" ht="31" x14ac:dyDescent="0.35">
      <c r="A377" s="89" t="s">
        <v>731</v>
      </c>
      <c r="B377" s="89" t="s">
        <v>732</v>
      </c>
      <c r="C377" s="21">
        <v>0</v>
      </c>
      <c r="D377" s="90">
        <f>IF(C377=4,1,0)</f>
        <v>0</v>
      </c>
    </row>
    <row r="378" spans="1:5" ht="37" x14ac:dyDescent="0.35">
      <c r="A378" s="85" t="s">
        <v>733</v>
      </c>
      <c r="B378" s="85" t="s">
        <v>734</v>
      </c>
      <c r="C378" s="19">
        <v>0</v>
      </c>
      <c r="D378" s="86">
        <f>CHOOSE(C378+1, 0, 0.05, 0.15, E378 * 0.35 + 0.15, E378 * 0.85 + 0.15)</f>
        <v>0</v>
      </c>
      <c r="E378">
        <f>AVERAGE(D379:D380)</f>
        <v>0</v>
      </c>
    </row>
    <row r="379" spans="1:5" ht="31" x14ac:dyDescent="0.35">
      <c r="A379" s="87" t="s">
        <v>735</v>
      </c>
      <c r="B379" s="87" t="s">
        <v>736</v>
      </c>
      <c r="C379" s="20">
        <v>0</v>
      </c>
      <c r="D379" s="88">
        <f>IF(C379=4,1,0)</f>
        <v>0</v>
      </c>
    </row>
    <row r="380" spans="1:5" ht="31" x14ac:dyDescent="0.35">
      <c r="A380" s="89" t="s">
        <v>737</v>
      </c>
      <c r="B380" s="89" t="s">
        <v>738</v>
      </c>
      <c r="C380" s="21">
        <v>0</v>
      </c>
      <c r="D380" s="90">
        <f>IF(C380=4,1,0)</f>
        <v>0</v>
      </c>
    </row>
    <row r="381" spans="1:5" ht="57" x14ac:dyDescent="0.35">
      <c r="A381" s="91" t="s">
        <v>739</v>
      </c>
      <c r="B381" s="91" t="s">
        <v>740</v>
      </c>
      <c r="C381" s="22"/>
      <c r="D381" s="92"/>
    </row>
    <row r="382" spans="1:5" ht="23.5" x14ac:dyDescent="0.35">
      <c r="A382" s="93" t="s">
        <v>741</v>
      </c>
      <c r="B382" s="93" t="s">
        <v>742</v>
      </c>
      <c r="C382" s="23"/>
      <c r="D382" s="94"/>
    </row>
    <row r="383" spans="1:5" ht="18.5" x14ac:dyDescent="0.35">
      <c r="A383" s="95" t="s">
        <v>743</v>
      </c>
      <c r="B383" s="95" t="s">
        <v>744</v>
      </c>
      <c r="C383" s="24">
        <v>0</v>
      </c>
      <c r="D383" s="96">
        <f>CHOOSE(C383+1, 0, 0.05, 0.15, E383 * 0.35 + 0.15, E383 * 0.85 + 0.15)</f>
        <v>0</v>
      </c>
      <c r="E383">
        <f>AVERAGE(D384:D387)</f>
        <v>0</v>
      </c>
    </row>
    <row r="384" spans="1:5" ht="31" x14ac:dyDescent="0.35">
      <c r="A384" s="97" t="s">
        <v>745</v>
      </c>
      <c r="B384" s="97" t="s">
        <v>746</v>
      </c>
      <c r="C384" s="25">
        <v>0</v>
      </c>
      <c r="D384" s="98">
        <f>IF(C384=4,1,0)</f>
        <v>0</v>
      </c>
    </row>
    <row r="385" spans="1:5" ht="31" x14ac:dyDescent="0.35">
      <c r="A385" s="99" t="s">
        <v>747</v>
      </c>
      <c r="B385" s="99" t="s">
        <v>748</v>
      </c>
      <c r="C385" s="26">
        <v>0</v>
      </c>
      <c r="D385" s="100">
        <f>IF(C385=4,1,0)</f>
        <v>0</v>
      </c>
    </row>
    <row r="386" spans="1:5" ht="31" x14ac:dyDescent="0.35">
      <c r="A386" s="97" t="s">
        <v>749</v>
      </c>
      <c r="B386" s="97" t="s">
        <v>750</v>
      </c>
      <c r="C386" s="25">
        <v>0</v>
      </c>
      <c r="D386" s="98">
        <f>IF(C386=4,1,0)</f>
        <v>0</v>
      </c>
    </row>
    <row r="387" spans="1:5" ht="31" x14ac:dyDescent="0.35">
      <c r="A387" s="99" t="s">
        <v>751</v>
      </c>
      <c r="B387" s="99" t="s">
        <v>752</v>
      </c>
      <c r="C387" s="26">
        <v>0</v>
      </c>
      <c r="D387" s="100">
        <f>IF(C387=4,1,0)</f>
        <v>0</v>
      </c>
    </row>
    <row r="388" spans="1:5" ht="18.5" x14ac:dyDescent="0.35">
      <c r="A388" s="95" t="s">
        <v>753</v>
      </c>
      <c r="B388" s="95" t="s">
        <v>754</v>
      </c>
      <c r="C388" s="24">
        <v>0</v>
      </c>
      <c r="D388" s="96">
        <f>CHOOSE(C388+1, 0, 0.05, 0.15, E388 * 0.35 + 0.15, E388 * 0.85 + 0.15)</f>
        <v>0</v>
      </c>
      <c r="E388">
        <f>AVERAGE(D389:D393)</f>
        <v>0</v>
      </c>
    </row>
    <row r="389" spans="1:5" ht="31" x14ac:dyDescent="0.35">
      <c r="A389" s="97" t="s">
        <v>755</v>
      </c>
      <c r="B389" s="97" t="s">
        <v>756</v>
      </c>
      <c r="C389" s="25">
        <v>0</v>
      </c>
      <c r="D389" s="98">
        <f>IF(C389=4,1,0)</f>
        <v>0</v>
      </c>
    </row>
    <row r="390" spans="1:5" ht="15.5" x14ac:dyDescent="0.35">
      <c r="A390" s="99" t="s">
        <v>757</v>
      </c>
      <c r="B390" s="99" t="s">
        <v>758</v>
      </c>
      <c r="C390" s="26">
        <v>0</v>
      </c>
      <c r="D390" s="100">
        <f>IF(C390=4,1,0)</f>
        <v>0</v>
      </c>
    </row>
    <row r="391" spans="1:5" ht="15.5" x14ac:dyDescent="0.35">
      <c r="A391" s="97" t="s">
        <v>759</v>
      </c>
      <c r="B391" s="97" t="s">
        <v>760</v>
      </c>
      <c r="C391" s="25">
        <v>0</v>
      </c>
      <c r="D391" s="98">
        <f>IF(C391=4,1,0)</f>
        <v>0</v>
      </c>
    </row>
    <row r="392" spans="1:5" ht="77.5" x14ac:dyDescent="0.35">
      <c r="A392" s="99" t="s">
        <v>761</v>
      </c>
      <c r="B392" s="99" t="s">
        <v>762</v>
      </c>
      <c r="C392" s="26">
        <v>0</v>
      </c>
      <c r="D392" s="100">
        <f>IF(C392=4,1,0)</f>
        <v>0</v>
      </c>
    </row>
    <row r="393" spans="1:5" ht="31" x14ac:dyDescent="0.35">
      <c r="A393" s="97" t="s">
        <v>763</v>
      </c>
      <c r="B393" s="97" t="s">
        <v>764</v>
      </c>
      <c r="C393" s="25">
        <v>0</v>
      </c>
      <c r="D393" s="98">
        <f>IF(C393=4,1,0)</f>
        <v>0</v>
      </c>
    </row>
    <row r="394" spans="1:5" ht="23.5" x14ac:dyDescent="0.35">
      <c r="A394" s="93" t="s">
        <v>765</v>
      </c>
      <c r="B394" s="93" t="s">
        <v>766</v>
      </c>
      <c r="C394" s="23"/>
      <c r="D394" s="94"/>
    </row>
    <row r="395" spans="1:5" ht="37" x14ac:dyDescent="0.35">
      <c r="A395" s="95" t="s">
        <v>767</v>
      </c>
      <c r="B395" s="95" t="s">
        <v>768</v>
      </c>
      <c r="C395" s="24">
        <v>0</v>
      </c>
      <c r="D395" s="96">
        <f>CHOOSE(C395+1, 0, 0.05, 0.15, E395 * 0.35 + 0.15, E395 * 0.85 + 0.15)</f>
        <v>0</v>
      </c>
      <c r="E395">
        <f>AVERAGE(D396:D400)</f>
        <v>0</v>
      </c>
    </row>
    <row r="396" spans="1:5" ht="46.5" x14ac:dyDescent="0.35">
      <c r="A396" s="97" t="s">
        <v>769</v>
      </c>
      <c r="B396" s="97" t="s">
        <v>770</v>
      </c>
      <c r="C396" s="25">
        <v>0</v>
      </c>
      <c r="D396" s="98">
        <f>IF(C396=4,1,0)</f>
        <v>0</v>
      </c>
    </row>
    <row r="397" spans="1:5" ht="46.5" x14ac:dyDescent="0.35">
      <c r="A397" s="99" t="s">
        <v>771</v>
      </c>
      <c r="B397" s="99" t="s">
        <v>772</v>
      </c>
      <c r="C397" s="26">
        <v>0</v>
      </c>
      <c r="D397" s="100">
        <f>IF(C397=4,1,0)</f>
        <v>0</v>
      </c>
    </row>
    <row r="398" spans="1:5" ht="15.5" x14ac:dyDescent="0.35">
      <c r="A398" s="97" t="s">
        <v>773</v>
      </c>
      <c r="B398" s="97" t="s">
        <v>774</v>
      </c>
      <c r="C398" s="25">
        <v>0</v>
      </c>
      <c r="D398" s="98">
        <f>IF(C398=4,1,0)</f>
        <v>0</v>
      </c>
    </row>
    <row r="399" spans="1:5" ht="31" x14ac:dyDescent="0.35">
      <c r="A399" s="99" t="s">
        <v>775</v>
      </c>
      <c r="B399" s="99" t="s">
        <v>776</v>
      </c>
      <c r="C399" s="26">
        <v>0</v>
      </c>
      <c r="D399" s="100">
        <f>IF(C399=4,1,0)</f>
        <v>0</v>
      </c>
    </row>
    <row r="400" spans="1:5" ht="31" x14ac:dyDescent="0.35">
      <c r="A400" s="97" t="s">
        <v>777</v>
      </c>
      <c r="B400" s="97" t="s">
        <v>778</v>
      </c>
      <c r="C400" s="25">
        <v>0</v>
      </c>
      <c r="D400" s="98">
        <f>IF(C400=4,1,0)</f>
        <v>0</v>
      </c>
    </row>
    <row r="401" spans="1:5" ht="18.5" x14ac:dyDescent="0.35">
      <c r="A401" s="95" t="s">
        <v>779</v>
      </c>
      <c r="B401" s="95" t="s">
        <v>780</v>
      </c>
      <c r="C401" s="24">
        <v>0</v>
      </c>
      <c r="D401" s="96">
        <f>CHOOSE(C401+1, 0, 0.05, 0.15, E401 * 0.35 + 0.15, E401 * 0.85 + 0.15)</f>
        <v>0</v>
      </c>
      <c r="E401">
        <f>AVERAGE(D402:D407)</f>
        <v>0</v>
      </c>
    </row>
    <row r="402" spans="1:5" ht="31" x14ac:dyDescent="0.35">
      <c r="A402" s="97" t="s">
        <v>781</v>
      </c>
      <c r="B402" s="97" t="s">
        <v>782</v>
      </c>
      <c r="C402" s="25">
        <v>0</v>
      </c>
      <c r="D402" s="98">
        <f t="shared" ref="D402:D407" si="22">IF(C402=4,1,0)</f>
        <v>0</v>
      </c>
    </row>
    <row r="403" spans="1:5" ht="15.5" x14ac:dyDescent="0.35">
      <c r="A403" s="99" t="s">
        <v>783</v>
      </c>
      <c r="B403" s="99" t="s">
        <v>784</v>
      </c>
      <c r="C403" s="26">
        <v>0</v>
      </c>
      <c r="D403" s="100">
        <f t="shared" si="22"/>
        <v>0</v>
      </c>
    </row>
    <row r="404" spans="1:5" ht="31" x14ac:dyDescent="0.35">
      <c r="A404" s="97" t="s">
        <v>785</v>
      </c>
      <c r="B404" s="97" t="s">
        <v>786</v>
      </c>
      <c r="C404" s="25">
        <v>0</v>
      </c>
      <c r="D404" s="98">
        <f t="shared" si="22"/>
        <v>0</v>
      </c>
    </row>
    <row r="405" spans="1:5" ht="15.5" x14ac:dyDescent="0.35">
      <c r="A405" s="99" t="s">
        <v>787</v>
      </c>
      <c r="B405" s="99" t="s">
        <v>788</v>
      </c>
      <c r="C405" s="26">
        <v>0</v>
      </c>
      <c r="D405" s="100">
        <f t="shared" si="22"/>
        <v>0</v>
      </c>
    </row>
    <row r="406" spans="1:5" ht="46.5" x14ac:dyDescent="0.35">
      <c r="A406" s="97" t="s">
        <v>789</v>
      </c>
      <c r="B406" s="97" t="s">
        <v>790</v>
      </c>
      <c r="C406" s="25">
        <v>0</v>
      </c>
      <c r="D406" s="98">
        <f t="shared" si="22"/>
        <v>0</v>
      </c>
    </row>
    <row r="407" spans="1:5" ht="31" x14ac:dyDescent="0.35">
      <c r="A407" s="99" t="s">
        <v>791</v>
      </c>
      <c r="B407" s="99" t="s">
        <v>792</v>
      </c>
      <c r="C407" s="26">
        <v>0</v>
      </c>
      <c r="D407" s="100">
        <f t="shared" si="22"/>
        <v>0</v>
      </c>
    </row>
    <row r="408" spans="1:5" ht="37" x14ac:dyDescent="0.35">
      <c r="A408" s="95" t="s">
        <v>793</v>
      </c>
      <c r="B408" s="95" t="s">
        <v>794</v>
      </c>
      <c r="C408" s="24">
        <v>0</v>
      </c>
      <c r="D408" s="96">
        <f>CHOOSE(C408+1, 0, 0.05, 0.15, E408 * 0.35 + 0.15, E408 * 0.85 + 0.15)</f>
        <v>0</v>
      </c>
      <c r="E408">
        <f>AVERAGE(D409:D411)</f>
        <v>0</v>
      </c>
    </row>
    <row r="409" spans="1:5" ht="31" x14ac:dyDescent="0.35">
      <c r="A409" s="97" t="s">
        <v>795</v>
      </c>
      <c r="B409" s="97" t="s">
        <v>796</v>
      </c>
      <c r="C409" s="25">
        <v>0</v>
      </c>
      <c r="D409" s="98">
        <f>IF(C409=4,1,0)</f>
        <v>0</v>
      </c>
    </row>
    <row r="410" spans="1:5" ht="31" x14ac:dyDescent="0.35">
      <c r="A410" s="99" t="s">
        <v>797</v>
      </c>
      <c r="B410" s="99" t="s">
        <v>798</v>
      </c>
      <c r="C410" s="26">
        <v>0</v>
      </c>
      <c r="D410" s="100">
        <f>IF(C410=4,1,0)</f>
        <v>0</v>
      </c>
    </row>
    <row r="411" spans="1:5" ht="46.5" x14ac:dyDescent="0.35">
      <c r="A411" s="97" t="s">
        <v>799</v>
      </c>
      <c r="B411" s="97" t="s">
        <v>800</v>
      </c>
      <c r="C411" s="25">
        <v>0</v>
      </c>
      <c r="D411" s="98">
        <f>IF(C411=4,1,0)</f>
        <v>0</v>
      </c>
    </row>
    <row r="412" spans="1:5" ht="37" x14ac:dyDescent="0.35">
      <c r="A412" s="95" t="s">
        <v>801</v>
      </c>
      <c r="B412" s="95" t="s">
        <v>802</v>
      </c>
      <c r="C412" s="24">
        <v>0</v>
      </c>
      <c r="D412" s="96">
        <f>CHOOSE(C412+1, 0, 0.05, 0.15, E412 * 0.35 + 0.15, E412 * 0.85 + 0.15)</f>
        <v>0</v>
      </c>
      <c r="E412">
        <f>AVERAGE(D413:D418)</f>
        <v>0</v>
      </c>
    </row>
    <row r="413" spans="1:5" ht="15.5" x14ac:dyDescent="0.35">
      <c r="A413" s="97" t="s">
        <v>803</v>
      </c>
      <c r="B413" s="97" t="s">
        <v>804</v>
      </c>
      <c r="C413" s="25">
        <v>0</v>
      </c>
      <c r="D413" s="98">
        <f t="shared" ref="D413:D418" si="23">IF(C413=4,1,0)</f>
        <v>0</v>
      </c>
    </row>
    <row r="414" spans="1:5" ht="15.5" x14ac:dyDescent="0.35">
      <c r="A414" s="99" t="s">
        <v>805</v>
      </c>
      <c r="B414" s="99" t="s">
        <v>806</v>
      </c>
      <c r="C414" s="26">
        <v>0</v>
      </c>
      <c r="D414" s="100">
        <f t="shared" si="23"/>
        <v>0</v>
      </c>
    </row>
    <row r="415" spans="1:5" ht="31" x14ac:dyDescent="0.35">
      <c r="A415" s="97" t="s">
        <v>807</v>
      </c>
      <c r="B415" s="97" t="s">
        <v>808</v>
      </c>
      <c r="C415" s="25">
        <v>0</v>
      </c>
      <c r="D415" s="98">
        <f t="shared" si="23"/>
        <v>0</v>
      </c>
    </row>
    <row r="416" spans="1:5" ht="46.5" x14ac:dyDescent="0.35">
      <c r="A416" s="99" t="s">
        <v>809</v>
      </c>
      <c r="B416" s="99" t="s">
        <v>810</v>
      </c>
      <c r="C416" s="26">
        <v>0</v>
      </c>
      <c r="D416" s="100">
        <f t="shared" si="23"/>
        <v>0</v>
      </c>
    </row>
    <row r="417" spans="1:5" ht="46.5" x14ac:dyDescent="0.35">
      <c r="A417" s="97" t="s">
        <v>811</v>
      </c>
      <c r="B417" s="97" t="s">
        <v>812</v>
      </c>
      <c r="C417" s="25">
        <v>0</v>
      </c>
      <c r="D417" s="98">
        <f t="shared" si="23"/>
        <v>0</v>
      </c>
    </row>
    <row r="418" spans="1:5" ht="31" x14ac:dyDescent="0.35">
      <c r="A418" s="99" t="s">
        <v>813</v>
      </c>
      <c r="B418" s="99" t="s">
        <v>814</v>
      </c>
      <c r="C418" s="26">
        <v>0</v>
      </c>
      <c r="D418" s="100">
        <f t="shared" si="23"/>
        <v>0</v>
      </c>
    </row>
    <row r="419" spans="1:5" ht="47" x14ac:dyDescent="0.35">
      <c r="A419" s="93" t="s">
        <v>815</v>
      </c>
      <c r="B419" s="93" t="s">
        <v>816</v>
      </c>
      <c r="C419" s="23"/>
      <c r="D419" s="94"/>
    </row>
    <row r="420" spans="1:5" ht="37" x14ac:dyDescent="0.35">
      <c r="A420" s="95" t="s">
        <v>817</v>
      </c>
      <c r="B420" s="95" t="s">
        <v>818</v>
      </c>
      <c r="C420" s="24">
        <v>0</v>
      </c>
      <c r="D420" s="96">
        <f>CHOOSE(C420+1, 0, 0.05, 0.15, E420 * 0.35 + 0.15, E420 * 0.85 + 0.15)</f>
        <v>0</v>
      </c>
      <c r="E420">
        <f>AVERAGE(D421:D423)</f>
        <v>0</v>
      </c>
    </row>
    <row r="421" spans="1:5" ht="31" x14ac:dyDescent="0.35">
      <c r="A421" s="97" t="s">
        <v>819</v>
      </c>
      <c r="B421" s="97" t="s">
        <v>820</v>
      </c>
      <c r="C421" s="25">
        <v>0</v>
      </c>
      <c r="D421" s="98">
        <f>IF(C421=4,1,0)</f>
        <v>0</v>
      </c>
    </row>
    <row r="422" spans="1:5" ht="15.5" x14ac:dyDescent="0.35">
      <c r="A422" s="99" t="s">
        <v>821</v>
      </c>
      <c r="B422" s="99" t="s">
        <v>822</v>
      </c>
      <c r="C422" s="26">
        <v>0</v>
      </c>
      <c r="D422" s="100">
        <f>IF(C422=4,1,0)</f>
        <v>0</v>
      </c>
    </row>
    <row r="423" spans="1:5" ht="46.5" x14ac:dyDescent="0.35">
      <c r="A423" s="97" t="s">
        <v>823</v>
      </c>
      <c r="B423" s="97" t="s">
        <v>824</v>
      </c>
      <c r="C423" s="25">
        <v>0</v>
      </c>
      <c r="D423" s="98">
        <f>IF(C423=4,1,0)</f>
        <v>0</v>
      </c>
    </row>
    <row r="424" spans="1:5" ht="18.5" x14ac:dyDescent="0.35">
      <c r="A424" s="95" t="s">
        <v>825</v>
      </c>
      <c r="B424" s="95" t="s">
        <v>826</v>
      </c>
      <c r="C424" s="24">
        <v>0</v>
      </c>
      <c r="D424" s="96">
        <f>CHOOSE(C424+1, 0, 0.05, 0.15, E424 * 0.35 + 0.15, E424 * 0.85 + 0.15)</f>
        <v>0</v>
      </c>
      <c r="E424">
        <f>AVERAGE(D425:D428)</f>
        <v>0</v>
      </c>
    </row>
    <row r="425" spans="1:5" ht="15.5" x14ac:dyDescent="0.35">
      <c r="A425" s="97" t="s">
        <v>827</v>
      </c>
      <c r="B425" s="97" t="s">
        <v>828</v>
      </c>
      <c r="C425" s="25">
        <v>0</v>
      </c>
      <c r="D425" s="98">
        <f>IF(C425=4,1,0)</f>
        <v>0</v>
      </c>
    </row>
    <row r="426" spans="1:5" ht="15.5" x14ac:dyDescent="0.35">
      <c r="A426" s="99" t="s">
        <v>829</v>
      </c>
      <c r="B426" s="99" t="s">
        <v>830</v>
      </c>
      <c r="C426" s="26">
        <v>0</v>
      </c>
      <c r="D426" s="100">
        <f>IF(C426=4,1,0)</f>
        <v>0</v>
      </c>
    </row>
    <row r="427" spans="1:5" ht="31" x14ac:dyDescent="0.35">
      <c r="A427" s="97" t="s">
        <v>831</v>
      </c>
      <c r="B427" s="97" t="s">
        <v>832</v>
      </c>
      <c r="C427" s="25">
        <v>0</v>
      </c>
      <c r="D427" s="98">
        <f>IF(C427=4,1,0)</f>
        <v>0</v>
      </c>
    </row>
    <row r="428" spans="1:5" ht="46.5" x14ac:dyDescent="0.35">
      <c r="A428" s="99" t="s">
        <v>833</v>
      </c>
      <c r="B428" s="99" t="s">
        <v>834</v>
      </c>
      <c r="C428" s="26">
        <v>0</v>
      </c>
      <c r="D428" s="100">
        <f>IF(C428=4,1,0)</f>
        <v>0</v>
      </c>
    </row>
    <row r="429" spans="1:5" ht="37" x14ac:dyDescent="0.35">
      <c r="A429" s="95" t="s">
        <v>835</v>
      </c>
      <c r="B429" s="95" t="s">
        <v>836</v>
      </c>
      <c r="C429" s="24">
        <v>0</v>
      </c>
      <c r="D429" s="96">
        <f>CHOOSE(C429+1, 0, 0.05, 0.15, E429 * 0.35 + 0.15, E429 * 0.85 + 0.15)</f>
        <v>0</v>
      </c>
      <c r="E429">
        <f>AVERAGE(D430:D433)</f>
        <v>0</v>
      </c>
    </row>
    <row r="430" spans="1:5" ht="15.5" x14ac:dyDescent="0.35">
      <c r="A430" s="97" t="s">
        <v>837</v>
      </c>
      <c r="B430" s="97" t="s">
        <v>838</v>
      </c>
      <c r="C430" s="25">
        <v>0</v>
      </c>
      <c r="D430" s="98">
        <f>IF(C430=4,1,0)</f>
        <v>0</v>
      </c>
    </row>
    <row r="431" spans="1:5" ht="31" x14ac:dyDescent="0.35">
      <c r="A431" s="99" t="s">
        <v>839</v>
      </c>
      <c r="B431" s="99" t="s">
        <v>840</v>
      </c>
      <c r="C431" s="26">
        <v>0</v>
      </c>
      <c r="D431" s="100">
        <f>IF(C431=4,1,0)</f>
        <v>0</v>
      </c>
    </row>
    <row r="432" spans="1:5" ht="15.5" x14ac:dyDescent="0.35">
      <c r="A432" s="97" t="s">
        <v>841</v>
      </c>
      <c r="B432" s="97" t="s">
        <v>842</v>
      </c>
      <c r="C432" s="25">
        <v>0</v>
      </c>
      <c r="D432" s="98">
        <f>IF(C432=4,1,0)</f>
        <v>0</v>
      </c>
    </row>
    <row r="433" spans="1:5" ht="46.5" x14ac:dyDescent="0.35">
      <c r="A433" s="99" t="s">
        <v>843</v>
      </c>
      <c r="B433" s="99" t="s">
        <v>844</v>
      </c>
      <c r="C433" s="26">
        <v>0</v>
      </c>
      <c r="D433" s="100">
        <f>IF(C433=4,1,0)</f>
        <v>0</v>
      </c>
    </row>
    <row r="434" spans="1:5" ht="47" x14ac:dyDescent="0.35">
      <c r="A434" s="93" t="s">
        <v>845</v>
      </c>
      <c r="B434" s="93" t="s">
        <v>846</v>
      </c>
      <c r="C434" s="23"/>
      <c r="D434" s="94"/>
    </row>
    <row r="435" spans="1:5" ht="18.5" x14ac:dyDescent="0.35">
      <c r="A435" s="95" t="s">
        <v>847</v>
      </c>
      <c r="B435" s="95" t="s">
        <v>848</v>
      </c>
      <c r="C435" s="24">
        <v>0</v>
      </c>
      <c r="D435" s="96">
        <f>CHOOSE(C435+1, 0, 0.05, 0.15, E435 * 0.35 + 0.15, E435 * 0.85 + 0.15)</f>
        <v>0</v>
      </c>
      <c r="E435">
        <f>AVERAGE(D436:D439)</f>
        <v>0</v>
      </c>
    </row>
    <row r="436" spans="1:5" ht="31" x14ac:dyDescent="0.35">
      <c r="A436" s="97" t="s">
        <v>849</v>
      </c>
      <c r="B436" s="97" t="s">
        <v>850</v>
      </c>
      <c r="C436" s="25">
        <v>0</v>
      </c>
      <c r="D436" s="98">
        <f>IF(C436=4,1,0)</f>
        <v>0</v>
      </c>
    </row>
    <row r="437" spans="1:5" ht="31" x14ac:dyDescent="0.35">
      <c r="A437" s="99" t="s">
        <v>851</v>
      </c>
      <c r="B437" s="99" t="s">
        <v>852</v>
      </c>
      <c r="C437" s="26">
        <v>0</v>
      </c>
      <c r="D437" s="100">
        <f>IF(C437=4,1,0)</f>
        <v>0</v>
      </c>
    </row>
    <row r="438" spans="1:5" ht="15.5" x14ac:dyDescent="0.35">
      <c r="A438" s="97" t="s">
        <v>853</v>
      </c>
      <c r="B438" s="97" t="s">
        <v>854</v>
      </c>
      <c r="C438" s="25">
        <v>0</v>
      </c>
      <c r="D438" s="98">
        <f>IF(C438=4,1,0)</f>
        <v>0</v>
      </c>
    </row>
    <row r="439" spans="1:5" ht="31" x14ac:dyDescent="0.35">
      <c r="A439" s="99" t="s">
        <v>855</v>
      </c>
      <c r="B439" s="99" t="s">
        <v>856</v>
      </c>
      <c r="C439" s="26">
        <v>0</v>
      </c>
      <c r="D439" s="100">
        <f>IF(C439=4,1,0)</f>
        <v>0</v>
      </c>
    </row>
    <row r="440" spans="1:5" ht="18.5" x14ac:dyDescent="0.35">
      <c r="A440" s="95" t="s">
        <v>857</v>
      </c>
      <c r="B440" s="95" t="s">
        <v>858</v>
      </c>
      <c r="C440" s="24">
        <v>0</v>
      </c>
      <c r="D440" s="96">
        <f>CHOOSE(C440+1, 0, 0.05, 0.15, E440 * 0.35 + 0.15, E440 * 0.85 + 0.15)</f>
        <v>0</v>
      </c>
      <c r="E440">
        <f>AVERAGE(D441:D444)</f>
        <v>0</v>
      </c>
    </row>
    <row r="441" spans="1:5" ht="15.5" x14ac:dyDescent="0.35">
      <c r="A441" s="97" t="s">
        <v>859</v>
      </c>
      <c r="B441" s="97" t="s">
        <v>860</v>
      </c>
      <c r="C441" s="25">
        <v>0</v>
      </c>
      <c r="D441" s="98">
        <f>IF(C441=4,1,0)</f>
        <v>0</v>
      </c>
    </row>
    <row r="442" spans="1:5" ht="15.5" x14ac:dyDescent="0.35">
      <c r="A442" s="99" t="s">
        <v>861</v>
      </c>
      <c r="B442" s="99" t="s">
        <v>862</v>
      </c>
      <c r="C442" s="26">
        <v>0</v>
      </c>
      <c r="D442" s="100">
        <f>IF(C442=4,1,0)</f>
        <v>0</v>
      </c>
    </row>
    <row r="443" spans="1:5" ht="31" x14ac:dyDescent="0.35">
      <c r="A443" s="97" t="s">
        <v>863</v>
      </c>
      <c r="B443" s="97" t="s">
        <v>864</v>
      </c>
      <c r="C443" s="25">
        <v>0</v>
      </c>
      <c r="D443" s="98">
        <f>IF(C443=4,1,0)</f>
        <v>0</v>
      </c>
    </row>
    <row r="444" spans="1:5" ht="15.5" x14ac:dyDescent="0.35">
      <c r="A444" s="99" t="s">
        <v>865</v>
      </c>
      <c r="B444" s="99" t="s">
        <v>866</v>
      </c>
      <c r="C444" s="26">
        <v>0</v>
      </c>
      <c r="D444" s="100">
        <f>IF(C444=4,1,0)</f>
        <v>0</v>
      </c>
    </row>
    <row r="445" spans="1:5" ht="18.5" x14ac:dyDescent="0.35">
      <c r="A445" s="95" t="s">
        <v>867</v>
      </c>
      <c r="B445" s="95" t="s">
        <v>868</v>
      </c>
      <c r="C445" s="24">
        <v>0</v>
      </c>
      <c r="D445" s="96">
        <f>CHOOSE(C445+1, 0, 0.05, 0.15, E445 * 0.35 + 0.15, E445 * 0.85 + 0.15)</f>
        <v>0</v>
      </c>
      <c r="E445">
        <f>AVERAGE(D446:D449)</f>
        <v>0</v>
      </c>
    </row>
    <row r="446" spans="1:5" ht="15.5" x14ac:dyDescent="0.35">
      <c r="A446" s="97" t="s">
        <v>869</v>
      </c>
      <c r="B446" s="97" t="s">
        <v>870</v>
      </c>
      <c r="C446" s="25">
        <v>0</v>
      </c>
      <c r="D446" s="98">
        <f>IF(C446=4,1,0)</f>
        <v>0</v>
      </c>
    </row>
    <row r="447" spans="1:5" ht="31" x14ac:dyDescent="0.35">
      <c r="A447" s="99" t="s">
        <v>871</v>
      </c>
      <c r="B447" s="99" t="s">
        <v>872</v>
      </c>
      <c r="C447" s="26">
        <v>0</v>
      </c>
      <c r="D447" s="100">
        <f>IF(C447=4,1,0)</f>
        <v>0</v>
      </c>
    </row>
    <row r="448" spans="1:5" ht="46.5" x14ac:dyDescent="0.35">
      <c r="A448" s="97" t="s">
        <v>873</v>
      </c>
      <c r="B448" s="97" t="s">
        <v>874</v>
      </c>
      <c r="C448" s="25">
        <v>0</v>
      </c>
      <c r="D448" s="98">
        <f>IF(C448=4,1,0)</f>
        <v>0</v>
      </c>
    </row>
    <row r="449" spans="1:5" ht="46.5" x14ac:dyDescent="0.35">
      <c r="A449" s="99" t="s">
        <v>875</v>
      </c>
      <c r="B449" s="99" t="s">
        <v>876</v>
      </c>
      <c r="C449" s="26">
        <v>0</v>
      </c>
      <c r="D449" s="100">
        <f>IF(C449=4,1,0)</f>
        <v>0</v>
      </c>
    </row>
    <row r="450" spans="1:5" ht="47" x14ac:dyDescent="0.35">
      <c r="A450" s="93" t="s">
        <v>877</v>
      </c>
      <c r="B450" s="93" t="s">
        <v>878</v>
      </c>
      <c r="C450" s="23"/>
      <c r="D450" s="94"/>
    </row>
    <row r="451" spans="1:5" ht="37" x14ac:dyDescent="0.35">
      <c r="A451" s="95" t="s">
        <v>879</v>
      </c>
      <c r="B451" s="95" t="s">
        <v>880</v>
      </c>
      <c r="C451" s="24">
        <v>0</v>
      </c>
      <c r="D451" s="96">
        <f>CHOOSE(C451+1, 0, 0.05, 0.15, E451 * 0.35 + 0.15, E451 * 0.85 + 0.15)</f>
        <v>0</v>
      </c>
      <c r="E451">
        <f>AVERAGE(D452:D457)</f>
        <v>0</v>
      </c>
    </row>
    <row r="452" spans="1:5" ht="31" x14ac:dyDescent="0.35">
      <c r="A452" s="97" t="s">
        <v>881</v>
      </c>
      <c r="B452" s="97" t="s">
        <v>882</v>
      </c>
      <c r="C452" s="25">
        <v>0</v>
      </c>
      <c r="D452" s="98">
        <f t="shared" ref="D452:D457" si="24">IF(C452=4,1,0)</f>
        <v>0</v>
      </c>
    </row>
    <row r="453" spans="1:5" ht="62" x14ac:dyDescent="0.35">
      <c r="A453" s="99" t="s">
        <v>883</v>
      </c>
      <c r="B453" s="99" t="s">
        <v>884</v>
      </c>
      <c r="C453" s="26">
        <v>0</v>
      </c>
      <c r="D453" s="100">
        <f t="shared" si="24"/>
        <v>0</v>
      </c>
    </row>
    <row r="454" spans="1:5" ht="77.5" x14ac:dyDescent="0.35">
      <c r="A454" s="97" t="s">
        <v>885</v>
      </c>
      <c r="B454" s="97" t="s">
        <v>886</v>
      </c>
      <c r="C454" s="25">
        <v>0</v>
      </c>
      <c r="D454" s="98">
        <f t="shared" si="24"/>
        <v>0</v>
      </c>
    </row>
    <row r="455" spans="1:5" ht="46.5" x14ac:dyDescent="0.35">
      <c r="A455" s="99" t="s">
        <v>887</v>
      </c>
      <c r="B455" s="99" t="s">
        <v>888</v>
      </c>
      <c r="C455" s="26">
        <v>0</v>
      </c>
      <c r="D455" s="100">
        <f t="shared" si="24"/>
        <v>0</v>
      </c>
    </row>
    <row r="456" spans="1:5" ht="46.5" x14ac:dyDescent="0.35">
      <c r="A456" s="97" t="s">
        <v>889</v>
      </c>
      <c r="B456" s="97" t="s">
        <v>890</v>
      </c>
      <c r="C456" s="25">
        <v>0</v>
      </c>
      <c r="D456" s="98">
        <f t="shared" si="24"/>
        <v>0</v>
      </c>
    </row>
    <row r="457" spans="1:5" ht="31" x14ac:dyDescent="0.35">
      <c r="A457" s="99" t="s">
        <v>891</v>
      </c>
      <c r="B457" s="99" t="s">
        <v>892</v>
      </c>
      <c r="C457" s="26">
        <v>0</v>
      </c>
      <c r="D457" s="100">
        <f t="shared" si="24"/>
        <v>0</v>
      </c>
    </row>
    <row r="458" spans="1:5" ht="18.5" x14ac:dyDescent="0.35">
      <c r="A458" s="95" t="s">
        <v>893</v>
      </c>
      <c r="B458" s="95" t="s">
        <v>894</v>
      </c>
      <c r="C458" s="24">
        <v>0</v>
      </c>
      <c r="D458" s="96">
        <f>CHOOSE(C458+1, 0, 0.05, 0.15, E458 * 0.35 + 0.15, E458 * 0.85 + 0.15)</f>
        <v>0</v>
      </c>
      <c r="E458">
        <f>AVERAGE(D459:D464)</f>
        <v>0</v>
      </c>
    </row>
    <row r="459" spans="1:5" ht="31" x14ac:dyDescent="0.35">
      <c r="A459" s="97" t="s">
        <v>895</v>
      </c>
      <c r="B459" s="97" t="s">
        <v>896</v>
      </c>
      <c r="C459" s="25">
        <v>0</v>
      </c>
      <c r="D459" s="98">
        <f t="shared" ref="D459:D464" si="25">IF(C459=4,1,0)</f>
        <v>0</v>
      </c>
    </row>
    <row r="460" spans="1:5" ht="46.5" x14ac:dyDescent="0.35">
      <c r="A460" s="99" t="s">
        <v>897</v>
      </c>
      <c r="B460" s="99" t="s">
        <v>898</v>
      </c>
      <c r="C460" s="26">
        <v>0</v>
      </c>
      <c r="D460" s="100">
        <f t="shared" si="25"/>
        <v>0</v>
      </c>
    </row>
    <row r="461" spans="1:5" ht="31" x14ac:dyDescent="0.35">
      <c r="A461" s="97" t="s">
        <v>899</v>
      </c>
      <c r="B461" s="97" t="s">
        <v>900</v>
      </c>
      <c r="C461" s="25">
        <v>0</v>
      </c>
      <c r="D461" s="98">
        <f t="shared" si="25"/>
        <v>0</v>
      </c>
    </row>
    <row r="462" spans="1:5" ht="31" x14ac:dyDescent="0.35">
      <c r="A462" s="99" t="s">
        <v>901</v>
      </c>
      <c r="B462" s="99" t="s">
        <v>902</v>
      </c>
      <c r="C462" s="26">
        <v>0</v>
      </c>
      <c r="D462" s="100">
        <f t="shared" si="25"/>
        <v>0</v>
      </c>
    </row>
    <row r="463" spans="1:5" ht="46.5" x14ac:dyDescent="0.35">
      <c r="A463" s="97" t="s">
        <v>903</v>
      </c>
      <c r="B463" s="97" t="s">
        <v>904</v>
      </c>
      <c r="C463" s="25">
        <v>0</v>
      </c>
      <c r="D463" s="98">
        <f t="shared" si="25"/>
        <v>0</v>
      </c>
    </row>
    <row r="464" spans="1:5" ht="46.5" x14ac:dyDescent="0.35">
      <c r="A464" s="99" t="s">
        <v>905</v>
      </c>
      <c r="B464" s="99" t="s">
        <v>906</v>
      </c>
      <c r="C464" s="26">
        <v>0</v>
      </c>
      <c r="D464" s="100">
        <f t="shared" si="25"/>
        <v>0</v>
      </c>
    </row>
    <row r="465" spans="1:5" ht="37" x14ac:dyDescent="0.35">
      <c r="A465" s="95" t="s">
        <v>907</v>
      </c>
      <c r="B465" s="95" t="s">
        <v>908</v>
      </c>
      <c r="C465" s="24">
        <v>0</v>
      </c>
      <c r="D465" s="96">
        <f>CHOOSE(C465+1, 0, 0.05, 0.15, E465 * 0.35 + 0.15, E465 * 0.85 + 0.15)</f>
        <v>0</v>
      </c>
      <c r="E465">
        <f>AVERAGE(D466:D472)</f>
        <v>0</v>
      </c>
    </row>
    <row r="466" spans="1:5" ht="31" x14ac:dyDescent="0.35">
      <c r="A466" s="97" t="s">
        <v>909</v>
      </c>
      <c r="B466" s="97" t="s">
        <v>910</v>
      </c>
      <c r="C466" s="25">
        <v>0</v>
      </c>
      <c r="D466" s="98">
        <f t="shared" ref="D466:D472" si="26">IF(C466=4,1,0)</f>
        <v>0</v>
      </c>
    </row>
    <row r="467" spans="1:5" ht="31" x14ac:dyDescent="0.35">
      <c r="A467" s="99" t="s">
        <v>911</v>
      </c>
      <c r="B467" s="99" t="s">
        <v>912</v>
      </c>
      <c r="C467" s="26">
        <v>0</v>
      </c>
      <c r="D467" s="100">
        <f t="shared" si="26"/>
        <v>0</v>
      </c>
    </row>
    <row r="468" spans="1:5" ht="31" x14ac:dyDescent="0.35">
      <c r="A468" s="97" t="s">
        <v>913</v>
      </c>
      <c r="B468" s="97" t="s">
        <v>914</v>
      </c>
      <c r="C468" s="25">
        <v>0</v>
      </c>
      <c r="D468" s="98">
        <f t="shared" si="26"/>
        <v>0</v>
      </c>
    </row>
    <row r="469" spans="1:5" ht="31" x14ac:dyDescent="0.35">
      <c r="A469" s="99" t="s">
        <v>915</v>
      </c>
      <c r="B469" s="99" t="s">
        <v>916</v>
      </c>
      <c r="C469" s="26">
        <v>0</v>
      </c>
      <c r="D469" s="100">
        <f t="shared" si="26"/>
        <v>0</v>
      </c>
    </row>
    <row r="470" spans="1:5" ht="31" x14ac:dyDescent="0.35">
      <c r="A470" s="97" t="s">
        <v>917</v>
      </c>
      <c r="B470" s="97" t="s">
        <v>918</v>
      </c>
      <c r="C470" s="25">
        <v>0</v>
      </c>
      <c r="D470" s="98">
        <f t="shared" si="26"/>
        <v>0</v>
      </c>
    </row>
    <row r="471" spans="1:5" ht="46.5" x14ac:dyDescent="0.35">
      <c r="A471" s="99" t="s">
        <v>919</v>
      </c>
      <c r="B471" s="99" t="s">
        <v>920</v>
      </c>
      <c r="C471" s="26">
        <v>0</v>
      </c>
      <c r="D471" s="100">
        <f t="shared" si="26"/>
        <v>0</v>
      </c>
    </row>
    <row r="472" spans="1:5" ht="31" x14ac:dyDescent="0.35">
      <c r="A472" s="97" t="s">
        <v>921</v>
      </c>
      <c r="B472" s="97" t="s">
        <v>922</v>
      </c>
      <c r="C472" s="25">
        <v>0</v>
      </c>
      <c r="D472" s="98">
        <f t="shared" si="26"/>
        <v>0</v>
      </c>
    </row>
    <row r="473" spans="1:5" ht="23.5" x14ac:dyDescent="0.35">
      <c r="A473" s="93" t="s">
        <v>923</v>
      </c>
      <c r="B473" s="93" t="s">
        <v>924</v>
      </c>
      <c r="C473" s="23"/>
      <c r="D473" s="94"/>
    </row>
    <row r="474" spans="1:5" ht="18.5" x14ac:dyDescent="0.35">
      <c r="A474" s="95" t="s">
        <v>925</v>
      </c>
      <c r="B474" s="95" t="s">
        <v>926</v>
      </c>
      <c r="C474" s="24">
        <v>0</v>
      </c>
      <c r="D474" s="96">
        <f>CHOOSE(C474+1, 0, 0.05, 0.15, E474 * 0.35 + 0.15, E474 * 0.85 + 0.15)</f>
        <v>0</v>
      </c>
      <c r="E474">
        <f>AVERAGE(D475:D479)</f>
        <v>0</v>
      </c>
    </row>
    <row r="475" spans="1:5" ht="46.5" x14ac:dyDescent="0.35">
      <c r="A475" s="97" t="s">
        <v>927</v>
      </c>
      <c r="B475" s="97" t="s">
        <v>928</v>
      </c>
      <c r="C475" s="25">
        <v>0</v>
      </c>
      <c r="D475" s="98">
        <f>IF(C475=4,1,0)</f>
        <v>0</v>
      </c>
    </row>
    <row r="476" spans="1:5" ht="46.5" x14ac:dyDescent="0.35">
      <c r="A476" s="99" t="s">
        <v>929</v>
      </c>
      <c r="B476" s="99" t="s">
        <v>930</v>
      </c>
      <c r="C476" s="26">
        <v>0</v>
      </c>
      <c r="D476" s="100">
        <f>IF(C476=4,1,0)</f>
        <v>0</v>
      </c>
    </row>
    <row r="477" spans="1:5" ht="46.5" x14ac:dyDescent="0.35">
      <c r="A477" s="97" t="s">
        <v>931</v>
      </c>
      <c r="B477" s="97" t="s">
        <v>932</v>
      </c>
      <c r="C477" s="25">
        <v>0</v>
      </c>
      <c r="D477" s="98">
        <f>IF(C477=4,1,0)</f>
        <v>0</v>
      </c>
    </row>
    <row r="478" spans="1:5" ht="31" x14ac:dyDescent="0.35">
      <c r="A478" s="99" t="s">
        <v>933</v>
      </c>
      <c r="B478" s="99" t="s">
        <v>934</v>
      </c>
      <c r="C478" s="26">
        <v>0</v>
      </c>
      <c r="D478" s="100">
        <f>IF(C478=4,1,0)</f>
        <v>0</v>
      </c>
    </row>
    <row r="479" spans="1:5" ht="31" x14ac:dyDescent="0.35">
      <c r="A479" s="97" t="s">
        <v>935</v>
      </c>
      <c r="B479" s="97" t="s">
        <v>936</v>
      </c>
      <c r="C479" s="25">
        <v>0</v>
      </c>
      <c r="D479" s="98">
        <f>IF(C479=4,1,0)</f>
        <v>0</v>
      </c>
    </row>
    <row r="480" spans="1:5" ht="18.5" x14ac:dyDescent="0.35">
      <c r="A480" s="95" t="s">
        <v>937</v>
      </c>
      <c r="B480" s="95" t="s">
        <v>938</v>
      </c>
      <c r="C480" s="24">
        <v>0</v>
      </c>
      <c r="D480" s="96">
        <f>CHOOSE(C480+1, 0, 0.05, 0.15, E480 * 0.35 + 0.15, E480 * 0.85 + 0.15)</f>
        <v>0</v>
      </c>
      <c r="E480">
        <f>AVERAGE(D481:D484)</f>
        <v>0</v>
      </c>
    </row>
    <row r="481" spans="1:5" ht="15.5" x14ac:dyDescent="0.35">
      <c r="A481" s="97" t="s">
        <v>939</v>
      </c>
      <c r="B481" s="97" t="s">
        <v>940</v>
      </c>
      <c r="C481" s="25">
        <v>0</v>
      </c>
      <c r="D481" s="98">
        <f>IF(C481=4,1,0)</f>
        <v>0</v>
      </c>
    </row>
    <row r="482" spans="1:5" ht="15.5" x14ac:dyDescent="0.35">
      <c r="A482" s="99" t="s">
        <v>941</v>
      </c>
      <c r="B482" s="99" t="s">
        <v>942</v>
      </c>
      <c r="C482" s="26">
        <v>0</v>
      </c>
      <c r="D482" s="100">
        <f>IF(C482=4,1,0)</f>
        <v>0</v>
      </c>
    </row>
    <row r="483" spans="1:5" ht="15.5" x14ac:dyDescent="0.35">
      <c r="A483" s="97" t="s">
        <v>943</v>
      </c>
      <c r="B483" s="97" t="s">
        <v>944</v>
      </c>
      <c r="C483" s="25">
        <v>0</v>
      </c>
      <c r="D483" s="98">
        <f>IF(C483=4,1,0)</f>
        <v>0</v>
      </c>
    </row>
    <row r="484" spans="1:5" ht="31" x14ac:dyDescent="0.35">
      <c r="A484" s="99" t="s">
        <v>945</v>
      </c>
      <c r="B484" s="99" t="s">
        <v>946</v>
      </c>
      <c r="C484" s="26">
        <v>0</v>
      </c>
      <c r="D484" s="100">
        <f>IF(C484=4,1,0)</f>
        <v>0</v>
      </c>
    </row>
    <row r="485" spans="1:5" ht="18.5" x14ac:dyDescent="0.35">
      <c r="A485" s="95" t="s">
        <v>947</v>
      </c>
      <c r="B485" s="95" t="s">
        <v>948</v>
      </c>
      <c r="C485" s="24">
        <v>0</v>
      </c>
      <c r="D485" s="96">
        <f>CHOOSE(C485+1, 0, 0.05, 0.15, E485 * 0.35 + 0.15, E485 * 0.85 + 0.15)</f>
        <v>0</v>
      </c>
      <c r="E485">
        <f>AVERAGE(D486:D492)</f>
        <v>0</v>
      </c>
    </row>
    <row r="486" spans="1:5" ht="31" x14ac:dyDescent="0.35">
      <c r="A486" s="97" t="s">
        <v>949</v>
      </c>
      <c r="B486" s="97" t="s">
        <v>950</v>
      </c>
      <c r="C486" s="25">
        <v>0</v>
      </c>
      <c r="D486" s="98">
        <f t="shared" ref="D486:D492" si="27">IF(C486=4,1,0)</f>
        <v>0</v>
      </c>
    </row>
    <row r="487" spans="1:5" ht="15.5" x14ac:dyDescent="0.35">
      <c r="A487" s="99" t="s">
        <v>951</v>
      </c>
      <c r="B487" s="99" t="s">
        <v>952</v>
      </c>
      <c r="C487" s="26">
        <v>0</v>
      </c>
      <c r="D487" s="100">
        <f t="shared" si="27"/>
        <v>0</v>
      </c>
    </row>
    <row r="488" spans="1:5" ht="15.5" x14ac:dyDescent="0.35">
      <c r="A488" s="97" t="s">
        <v>953</v>
      </c>
      <c r="B488" s="97" t="s">
        <v>954</v>
      </c>
      <c r="C488" s="25">
        <v>0</v>
      </c>
      <c r="D488" s="98">
        <f t="shared" si="27"/>
        <v>0</v>
      </c>
    </row>
    <row r="489" spans="1:5" ht="15.5" x14ac:dyDescent="0.35">
      <c r="A489" s="99" t="s">
        <v>955</v>
      </c>
      <c r="B489" s="99" t="s">
        <v>956</v>
      </c>
      <c r="C489" s="26">
        <v>0</v>
      </c>
      <c r="D489" s="100">
        <f t="shared" si="27"/>
        <v>0</v>
      </c>
    </row>
    <row r="490" spans="1:5" ht="31" x14ac:dyDescent="0.35">
      <c r="A490" s="97" t="s">
        <v>957</v>
      </c>
      <c r="B490" s="97" t="s">
        <v>958</v>
      </c>
      <c r="C490" s="25">
        <v>0</v>
      </c>
      <c r="D490" s="98">
        <f t="shared" si="27"/>
        <v>0</v>
      </c>
    </row>
    <row r="491" spans="1:5" ht="31" x14ac:dyDescent="0.35">
      <c r="A491" s="99" t="s">
        <v>959</v>
      </c>
      <c r="B491" s="99" t="s">
        <v>960</v>
      </c>
      <c r="C491" s="26">
        <v>0</v>
      </c>
      <c r="D491" s="100">
        <f t="shared" si="27"/>
        <v>0</v>
      </c>
    </row>
    <row r="492" spans="1:5" ht="46.5" x14ac:dyDescent="0.35">
      <c r="A492" s="97" t="s">
        <v>961</v>
      </c>
      <c r="B492" s="97" t="s">
        <v>962</v>
      </c>
      <c r="C492" s="25">
        <v>0</v>
      </c>
      <c r="D492" s="98">
        <f t="shared" si="27"/>
        <v>0</v>
      </c>
    </row>
    <row r="493" spans="1:5" ht="28.5" x14ac:dyDescent="0.35">
      <c r="A493" s="101" t="s">
        <v>963</v>
      </c>
      <c r="B493" s="101" t="s">
        <v>964</v>
      </c>
      <c r="C493" s="27"/>
      <c r="D493" s="102"/>
    </row>
    <row r="494" spans="1:5" ht="23.5" x14ac:dyDescent="0.35">
      <c r="A494" s="103" t="s">
        <v>965</v>
      </c>
      <c r="B494" s="103" t="s">
        <v>966</v>
      </c>
      <c r="C494" s="28"/>
      <c r="D494" s="104"/>
    </row>
    <row r="495" spans="1:5" ht="18.5" x14ac:dyDescent="0.35">
      <c r="A495" s="105" t="s">
        <v>967</v>
      </c>
      <c r="B495" s="105" t="s">
        <v>968</v>
      </c>
      <c r="C495" s="29">
        <v>0</v>
      </c>
      <c r="D495" s="106">
        <f>CHOOSE(C495+1, 0, 0.05, 0.15, E495 * 0.35 + 0.15, E495 * 0.85 + 0.15)</f>
        <v>0</v>
      </c>
      <c r="E495">
        <f>AVERAGE(D496:D499)</f>
        <v>0</v>
      </c>
    </row>
    <row r="496" spans="1:5" ht="31" x14ac:dyDescent="0.35">
      <c r="A496" s="107" t="s">
        <v>969</v>
      </c>
      <c r="B496" s="107" t="s">
        <v>970</v>
      </c>
      <c r="C496" s="30">
        <v>0</v>
      </c>
      <c r="D496" s="108">
        <f>IF(C496=4,1,0)</f>
        <v>0</v>
      </c>
    </row>
    <row r="497" spans="1:5" ht="31" x14ac:dyDescent="0.35">
      <c r="A497" s="109" t="s">
        <v>971</v>
      </c>
      <c r="B497" s="109" t="s">
        <v>972</v>
      </c>
      <c r="C497" s="31">
        <v>0</v>
      </c>
      <c r="D497" s="110">
        <f>IF(C497=4,1,0)</f>
        <v>0</v>
      </c>
    </row>
    <row r="498" spans="1:5" ht="31" x14ac:dyDescent="0.35">
      <c r="A498" s="107" t="s">
        <v>973</v>
      </c>
      <c r="B498" s="107" t="s">
        <v>974</v>
      </c>
      <c r="C498" s="30">
        <v>0</v>
      </c>
      <c r="D498" s="108">
        <f>IF(C498=4,1,0)</f>
        <v>0</v>
      </c>
    </row>
    <row r="499" spans="1:5" ht="31" x14ac:dyDescent="0.35">
      <c r="A499" s="109" t="s">
        <v>975</v>
      </c>
      <c r="B499" s="109" t="s">
        <v>976</v>
      </c>
      <c r="C499" s="31">
        <v>0</v>
      </c>
      <c r="D499" s="110">
        <f>IF(C499=4,1,0)</f>
        <v>0</v>
      </c>
    </row>
    <row r="500" spans="1:5" ht="18.5" x14ac:dyDescent="0.35">
      <c r="A500" s="105" t="s">
        <v>977</v>
      </c>
      <c r="B500" s="105" t="s">
        <v>978</v>
      </c>
      <c r="C500" s="29">
        <v>0</v>
      </c>
      <c r="D500" s="106">
        <f>CHOOSE(C500+1, 0, 0.05, 0.15, E500 * 0.35 + 0.15, E500 * 0.85 + 0.15)</f>
        <v>0</v>
      </c>
      <c r="E500">
        <f>AVERAGE(D501:D505)</f>
        <v>0</v>
      </c>
    </row>
    <row r="501" spans="1:5" ht="31" x14ac:dyDescent="0.35">
      <c r="A501" s="107" t="s">
        <v>979</v>
      </c>
      <c r="B501" s="107" t="s">
        <v>980</v>
      </c>
      <c r="C501" s="30">
        <v>0</v>
      </c>
      <c r="D501" s="108">
        <f>IF(C501=4,1,0)</f>
        <v>0</v>
      </c>
    </row>
    <row r="502" spans="1:5" ht="15.5" x14ac:dyDescent="0.35">
      <c r="A502" s="109" t="s">
        <v>981</v>
      </c>
      <c r="B502" s="109" t="s">
        <v>982</v>
      </c>
      <c r="C502" s="31">
        <v>0</v>
      </c>
      <c r="D502" s="110">
        <f>IF(C502=4,1,0)</f>
        <v>0</v>
      </c>
    </row>
    <row r="503" spans="1:5" ht="15.5" x14ac:dyDescent="0.35">
      <c r="A503" s="107" t="s">
        <v>983</v>
      </c>
      <c r="B503" s="107" t="s">
        <v>984</v>
      </c>
      <c r="C503" s="30">
        <v>0</v>
      </c>
      <c r="D503" s="108">
        <f>IF(C503=4,1,0)</f>
        <v>0</v>
      </c>
    </row>
    <row r="504" spans="1:5" ht="15.5" x14ac:dyDescent="0.35">
      <c r="A504" s="109" t="s">
        <v>985</v>
      </c>
      <c r="B504" s="109" t="s">
        <v>986</v>
      </c>
      <c r="C504" s="31">
        <v>0</v>
      </c>
      <c r="D504" s="110">
        <f>IF(C504=4,1,0)</f>
        <v>0</v>
      </c>
    </row>
    <row r="505" spans="1:5" ht="31" x14ac:dyDescent="0.35">
      <c r="A505" s="107" t="s">
        <v>987</v>
      </c>
      <c r="B505" s="107" t="s">
        <v>988</v>
      </c>
      <c r="C505" s="30">
        <v>0</v>
      </c>
      <c r="D505" s="108">
        <f>IF(C505=4,1,0)</f>
        <v>0</v>
      </c>
    </row>
    <row r="506" spans="1:5" ht="18.5" x14ac:dyDescent="0.35">
      <c r="A506" s="105" t="s">
        <v>989</v>
      </c>
      <c r="B506" s="105" t="s">
        <v>990</v>
      </c>
      <c r="C506" s="29">
        <v>0</v>
      </c>
      <c r="D506" s="106">
        <f>CHOOSE(C506+1, 0, 0.05, 0.15, E506 * 0.35 + 0.15, E506 * 0.85 + 0.15)</f>
        <v>0</v>
      </c>
      <c r="E506">
        <f>AVERAGE(D507:D510)</f>
        <v>0</v>
      </c>
    </row>
    <row r="507" spans="1:5" ht="62" x14ac:dyDescent="0.35">
      <c r="A507" s="107" t="s">
        <v>991</v>
      </c>
      <c r="B507" s="107" t="s">
        <v>992</v>
      </c>
      <c r="C507" s="30">
        <v>0</v>
      </c>
      <c r="D507" s="108">
        <f>IF(C507=4,1,0)</f>
        <v>0</v>
      </c>
    </row>
    <row r="508" spans="1:5" ht="15.5" x14ac:dyDescent="0.35">
      <c r="A508" s="109" t="s">
        <v>993</v>
      </c>
      <c r="B508" s="109" t="s">
        <v>994</v>
      </c>
      <c r="C508" s="31">
        <v>0</v>
      </c>
      <c r="D508" s="110">
        <f>IF(C508=4,1,0)</f>
        <v>0</v>
      </c>
    </row>
    <row r="509" spans="1:5" ht="15.5" x14ac:dyDescent="0.35">
      <c r="A509" s="107" t="s">
        <v>995</v>
      </c>
      <c r="B509" s="107" t="s">
        <v>996</v>
      </c>
      <c r="C509" s="30">
        <v>0</v>
      </c>
      <c r="D509" s="108">
        <f>IF(C509=4,1,0)</f>
        <v>0</v>
      </c>
    </row>
    <row r="510" spans="1:5" ht="15.5" x14ac:dyDescent="0.35">
      <c r="A510" s="109" t="s">
        <v>997</v>
      </c>
      <c r="B510" s="109" t="s">
        <v>998</v>
      </c>
      <c r="C510" s="31">
        <v>0</v>
      </c>
      <c r="D510" s="110">
        <f>IF(C510=4,1,0)</f>
        <v>0</v>
      </c>
    </row>
    <row r="511" spans="1:5" ht="23.5" x14ac:dyDescent="0.35">
      <c r="A511" s="103" t="s">
        <v>999</v>
      </c>
      <c r="B511" s="103" t="s">
        <v>1000</v>
      </c>
      <c r="C511" s="28"/>
      <c r="D511" s="104"/>
    </row>
    <row r="512" spans="1:5" ht="37" x14ac:dyDescent="0.35">
      <c r="A512" s="105" t="s">
        <v>1001</v>
      </c>
      <c r="B512" s="105" t="s">
        <v>1002</v>
      </c>
      <c r="C512" s="29">
        <v>0</v>
      </c>
      <c r="D512" s="106">
        <f>CHOOSE(C512+1, 0, 0.05, 0.15, E512 * 0.35 + 0.15, E512 * 0.85 + 0.15)</f>
        <v>0</v>
      </c>
      <c r="E512">
        <f>AVERAGE(D513:D516)</f>
        <v>0</v>
      </c>
    </row>
    <row r="513" spans="1:5" ht="31" x14ac:dyDescent="0.35">
      <c r="A513" s="107" t="s">
        <v>1003</v>
      </c>
      <c r="B513" s="107" t="s">
        <v>1004</v>
      </c>
      <c r="C513" s="30">
        <v>0</v>
      </c>
      <c r="D513" s="108">
        <f>IF(C513=4,1,0)</f>
        <v>0</v>
      </c>
    </row>
    <row r="514" spans="1:5" ht="31" x14ac:dyDescent="0.35">
      <c r="A514" s="109" t="s">
        <v>1005</v>
      </c>
      <c r="B514" s="109" t="s">
        <v>1006</v>
      </c>
      <c r="C514" s="31">
        <v>0</v>
      </c>
      <c r="D514" s="110">
        <f>IF(C514=4,1,0)</f>
        <v>0</v>
      </c>
    </row>
    <row r="515" spans="1:5" ht="62" x14ac:dyDescent="0.35">
      <c r="A515" s="107" t="s">
        <v>1007</v>
      </c>
      <c r="B515" s="107" t="s">
        <v>1008</v>
      </c>
      <c r="C515" s="30">
        <v>0</v>
      </c>
      <c r="D515" s="108">
        <f>IF(C515=4,1,0)</f>
        <v>0</v>
      </c>
    </row>
    <row r="516" spans="1:5" ht="46.5" x14ac:dyDescent="0.35">
      <c r="A516" s="109" t="s">
        <v>1009</v>
      </c>
      <c r="B516" s="109" t="s">
        <v>1010</v>
      </c>
      <c r="C516" s="31">
        <v>0</v>
      </c>
      <c r="D516" s="110">
        <f>IF(C516=4,1,0)</f>
        <v>0</v>
      </c>
    </row>
    <row r="517" spans="1:5" ht="55.5" x14ac:dyDescent="0.35">
      <c r="A517" s="105" t="s">
        <v>1011</v>
      </c>
      <c r="B517" s="105" t="s">
        <v>1012</v>
      </c>
      <c r="C517" s="29">
        <v>0</v>
      </c>
      <c r="D517" s="106">
        <f>CHOOSE(C517+1, 0, 0.05, 0.15, E517 * 0.35 + 0.15, E517 * 0.85 + 0.15)</f>
        <v>0</v>
      </c>
      <c r="E517">
        <f>AVERAGE(D518:D524)</f>
        <v>0</v>
      </c>
    </row>
    <row r="518" spans="1:5" ht="31" x14ac:dyDescent="0.35">
      <c r="A518" s="107" t="s">
        <v>1013</v>
      </c>
      <c r="B518" s="107" t="s">
        <v>1014</v>
      </c>
      <c r="C518" s="30">
        <v>0</v>
      </c>
      <c r="D518" s="108">
        <f t="shared" ref="D518:D524" si="28">IF(C518=4,1,0)</f>
        <v>0</v>
      </c>
    </row>
    <row r="519" spans="1:5" ht="15.5" x14ac:dyDescent="0.35">
      <c r="A519" s="109" t="s">
        <v>1015</v>
      </c>
      <c r="B519" s="109" t="s">
        <v>1016</v>
      </c>
      <c r="C519" s="31">
        <v>0</v>
      </c>
      <c r="D519" s="110">
        <f t="shared" si="28"/>
        <v>0</v>
      </c>
    </row>
    <row r="520" spans="1:5" ht="31" x14ac:dyDescent="0.35">
      <c r="A520" s="107" t="s">
        <v>1017</v>
      </c>
      <c r="B520" s="107" t="s">
        <v>1018</v>
      </c>
      <c r="C520" s="30">
        <v>0</v>
      </c>
      <c r="D520" s="108">
        <f t="shared" si="28"/>
        <v>0</v>
      </c>
    </row>
    <row r="521" spans="1:5" ht="31" x14ac:dyDescent="0.35">
      <c r="A521" s="109" t="s">
        <v>1019</v>
      </c>
      <c r="B521" s="109" t="s">
        <v>1020</v>
      </c>
      <c r="C521" s="31">
        <v>0</v>
      </c>
      <c r="D521" s="110">
        <f t="shared" si="28"/>
        <v>0</v>
      </c>
    </row>
    <row r="522" spans="1:5" ht="31" x14ac:dyDescent="0.35">
      <c r="A522" s="107" t="s">
        <v>1021</v>
      </c>
      <c r="B522" s="107" t="s">
        <v>1022</v>
      </c>
      <c r="C522" s="30">
        <v>0</v>
      </c>
      <c r="D522" s="108">
        <f t="shared" si="28"/>
        <v>0</v>
      </c>
    </row>
    <row r="523" spans="1:5" ht="15.5" x14ac:dyDescent="0.35">
      <c r="A523" s="109" t="s">
        <v>1023</v>
      </c>
      <c r="B523" s="109" t="s">
        <v>1024</v>
      </c>
      <c r="C523" s="31">
        <v>0</v>
      </c>
      <c r="D523" s="110">
        <f t="shared" si="28"/>
        <v>0</v>
      </c>
    </row>
    <row r="524" spans="1:5" ht="31" x14ac:dyDescent="0.35">
      <c r="A524" s="107" t="s">
        <v>1025</v>
      </c>
      <c r="B524" s="107" t="s">
        <v>1026</v>
      </c>
      <c r="C524" s="30">
        <v>0</v>
      </c>
      <c r="D524" s="108">
        <f t="shared" si="28"/>
        <v>0</v>
      </c>
    </row>
    <row r="525" spans="1:5" ht="23.5" x14ac:dyDescent="0.35">
      <c r="A525" s="103" t="s">
        <v>1027</v>
      </c>
      <c r="B525" s="103" t="s">
        <v>1028</v>
      </c>
      <c r="C525" s="28"/>
      <c r="D525" s="104"/>
    </row>
    <row r="526" spans="1:5" ht="37" x14ac:dyDescent="0.35">
      <c r="A526" s="105" t="s">
        <v>1029</v>
      </c>
      <c r="B526" s="105" t="s">
        <v>1030</v>
      </c>
      <c r="C526" s="29">
        <v>0</v>
      </c>
      <c r="D526" s="106">
        <f>CHOOSE(C526+1, 0, 0.05, 0.15, E526 * 0.35 + 0.15, E526 * 0.85 + 0.15)</f>
        <v>0</v>
      </c>
      <c r="E526">
        <f>AVERAGE(D527:D530)</f>
        <v>0</v>
      </c>
    </row>
    <row r="527" spans="1:5" ht="62" x14ac:dyDescent="0.35">
      <c r="A527" s="107" t="s">
        <v>1031</v>
      </c>
      <c r="B527" s="107" t="s">
        <v>1032</v>
      </c>
      <c r="C527" s="30">
        <v>0</v>
      </c>
      <c r="D527" s="108">
        <f>IF(C527=4,1,0)</f>
        <v>0</v>
      </c>
    </row>
    <row r="528" spans="1:5" ht="31" x14ac:dyDescent="0.35">
      <c r="A528" s="109" t="s">
        <v>1033</v>
      </c>
      <c r="B528" s="109" t="s">
        <v>1034</v>
      </c>
      <c r="C528" s="31">
        <v>0</v>
      </c>
      <c r="D528" s="110">
        <f>IF(C528=4,1,0)</f>
        <v>0</v>
      </c>
    </row>
    <row r="529" spans="1:5" ht="31" x14ac:dyDescent="0.35">
      <c r="A529" s="107" t="s">
        <v>1035</v>
      </c>
      <c r="B529" s="107" t="s">
        <v>1036</v>
      </c>
      <c r="C529" s="30">
        <v>0</v>
      </c>
      <c r="D529" s="108">
        <f>IF(C529=4,1,0)</f>
        <v>0</v>
      </c>
    </row>
    <row r="530" spans="1:5" ht="31" x14ac:dyDescent="0.35">
      <c r="A530" s="109" t="s">
        <v>1037</v>
      </c>
      <c r="B530" s="109" t="s">
        <v>1038</v>
      </c>
      <c r="C530" s="31">
        <v>0</v>
      </c>
      <c r="D530" s="110">
        <f>IF(C530=4,1,0)</f>
        <v>0</v>
      </c>
    </row>
    <row r="531" spans="1:5" ht="37" x14ac:dyDescent="0.35">
      <c r="A531" s="105" t="s">
        <v>1039</v>
      </c>
      <c r="B531" s="105" t="s">
        <v>1040</v>
      </c>
      <c r="C531" s="29">
        <v>0</v>
      </c>
      <c r="D531" s="106">
        <f>CHOOSE(C531+1, 0, 0.05, 0.15, E531 * 0.35 + 0.15, E531 * 0.85 + 0.15)</f>
        <v>0</v>
      </c>
      <c r="E531">
        <f>AVERAGE(D532:D537)</f>
        <v>0</v>
      </c>
    </row>
    <row r="532" spans="1:5" ht="31" x14ac:dyDescent="0.35">
      <c r="A532" s="107" t="s">
        <v>1041</v>
      </c>
      <c r="B532" s="107" t="s">
        <v>1042</v>
      </c>
      <c r="C532" s="30">
        <v>0</v>
      </c>
      <c r="D532" s="108">
        <f t="shared" ref="D532:D537" si="29">IF(C532=4,1,0)</f>
        <v>0</v>
      </c>
    </row>
    <row r="533" spans="1:5" ht="62" x14ac:dyDescent="0.35">
      <c r="A533" s="109" t="s">
        <v>1043</v>
      </c>
      <c r="B533" s="109" t="s">
        <v>1044</v>
      </c>
      <c r="C533" s="31">
        <v>0</v>
      </c>
      <c r="D533" s="110">
        <f t="shared" si="29"/>
        <v>0</v>
      </c>
    </row>
    <row r="534" spans="1:5" ht="31" x14ac:dyDescent="0.35">
      <c r="A534" s="107" t="s">
        <v>1045</v>
      </c>
      <c r="B534" s="107" t="s">
        <v>1046</v>
      </c>
      <c r="C534" s="30">
        <v>0</v>
      </c>
      <c r="D534" s="108">
        <f t="shared" si="29"/>
        <v>0</v>
      </c>
    </row>
    <row r="535" spans="1:5" ht="46.5" x14ac:dyDescent="0.35">
      <c r="A535" s="109" t="s">
        <v>1047</v>
      </c>
      <c r="B535" s="109" t="s">
        <v>1048</v>
      </c>
      <c r="C535" s="31">
        <v>0</v>
      </c>
      <c r="D535" s="110">
        <f t="shared" si="29"/>
        <v>0</v>
      </c>
    </row>
    <row r="536" spans="1:5" ht="31" x14ac:dyDescent="0.35">
      <c r="A536" s="107" t="s">
        <v>1049</v>
      </c>
      <c r="B536" s="107" t="s">
        <v>1050</v>
      </c>
      <c r="C536" s="30">
        <v>0</v>
      </c>
      <c r="D536" s="108">
        <f t="shared" si="29"/>
        <v>0</v>
      </c>
    </row>
    <row r="537" spans="1:5" ht="31" x14ac:dyDescent="0.35">
      <c r="A537" s="109" t="s">
        <v>1051</v>
      </c>
      <c r="B537" s="109" t="s">
        <v>1052</v>
      </c>
      <c r="C537" s="31">
        <v>0</v>
      </c>
      <c r="D537" s="110">
        <f t="shared" si="29"/>
        <v>0</v>
      </c>
    </row>
    <row r="538" spans="1:5" ht="37" x14ac:dyDescent="0.35">
      <c r="A538" s="105" t="s">
        <v>1053</v>
      </c>
      <c r="B538" s="105" t="s">
        <v>1054</v>
      </c>
      <c r="C538" s="29">
        <v>0</v>
      </c>
      <c r="D538" s="106">
        <f>CHOOSE(C538+1, 0, 0.05, 0.15, E538 * 0.35 + 0.15, E538 * 0.85 + 0.15)</f>
        <v>0</v>
      </c>
      <c r="E538">
        <f>AVERAGE(D539:D541)</f>
        <v>0</v>
      </c>
    </row>
    <row r="539" spans="1:5" ht="31" x14ac:dyDescent="0.35">
      <c r="A539" s="107" t="s">
        <v>1055</v>
      </c>
      <c r="B539" s="107" t="s">
        <v>1056</v>
      </c>
      <c r="C539" s="30">
        <v>0</v>
      </c>
      <c r="D539" s="108">
        <f>IF(C539=4,1,0)</f>
        <v>0</v>
      </c>
    </row>
    <row r="540" spans="1:5" ht="31" x14ac:dyDescent="0.35">
      <c r="A540" s="109" t="s">
        <v>1057</v>
      </c>
      <c r="B540" s="109" t="s">
        <v>1058</v>
      </c>
      <c r="C540" s="31">
        <v>0</v>
      </c>
      <c r="D540" s="110">
        <f>IF(C540=4,1,0)</f>
        <v>0</v>
      </c>
    </row>
    <row r="541" spans="1:5" ht="31" x14ac:dyDescent="0.35">
      <c r="A541" s="107" t="s">
        <v>1059</v>
      </c>
      <c r="B541" s="107" t="s">
        <v>1060</v>
      </c>
      <c r="C541" s="30">
        <v>0</v>
      </c>
      <c r="D541" s="108">
        <f>IF(C541=4,1,0)</f>
        <v>0</v>
      </c>
    </row>
    <row r="542" spans="1:5" ht="23.5" x14ac:dyDescent="0.35">
      <c r="A542" s="103" t="s">
        <v>1061</v>
      </c>
      <c r="B542" s="103" t="s">
        <v>1062</v>
      </c>
      <c r="C542" s="28"/>
      <c r="D542" s="104"/>
    </row>
    <row r="543" spans="1:5" ht="37" x14ac:dyDescent="0.35">
      <c r="A543" s="105" t="s">
        <v>1063</v>
      </c>
      <c r="B543" s="105" t="s">
        <v>1064</v>
      </c>
      <c r="C543" s="29">
        <v>0</v>
      </c>
      <c r="D543" s="106">
        <f>CHOOSE(C543+1, 0, 0.05, 0.15, E543 * 0.35 + 0.15, E543 * 0.85 + 0.15)</f>
        <v>0</v>
      </c>
      <c r="E543">
        <f>AVERAGE(D544:D549)</f>
        <v>0</v>
      </c>
    </row>
    <row r="544" spans="1:5" ht="15.5" x14ac:dyDescent="0.35">
      <c r="A544" s="107" t="s">
        <v>1065</v>
      </c>
      <c r="B544" s="107" t="s">
        <v>1066</v>
      </c>
      <c r="C544" s="30">
        <v>0</v>
      </c>
      <c r="D544" s="108">
        <f t="shared" ref="D544:D549" si="30">IF(C544=4,1,0)</f>
        <v>0</v>
      </c>
    </row>
    <row r="545" spans="1:5" ht="31" x14ac:dyDescent="0.35">
      <c r="A545" s="109" t="s">
        <v>1067</v>
      </c>
      <c r="B545" s="109" t="s">
        <v>1068</v>
      </c>
      <c r="C545" s="31">
        <v>0</v>
      </c>
      <c r="D545" s="110">
        <f t="shared" si="30"/>
        <v>0</v>
      </c>
    </row>
    <row r="546" spans="1:5" ht="46.5" x14ac:dyDescent="0.35">
      <c r="A546" s="107" t="s">
        <v>1069</v>
      </c>
      <c r="B546" s="107" t="s">
        <v>1070</v>
      </c>
      <c r="C546" s="30">
        <v>0</v>
      </c>
      <c r="D546" s="108">
        <f t="shared" si="30"/>
        <v>0</v>
      </c>
    </row>
    <row r="547" spans="1:5" ht="46.5" x14ac:dyDescent="0.35">
      <c r="A547" s="109" t="s">
        <v>1071</v>
      </c>
      <c r="B547" s="109" t="s">
        <v>1072</v>
      </c>
      <c r="C547" s="31">
        <v>0</v>
      </c>
      <c r="D547" s="110">
        <f t="shared" si="30"/>
        <v>0</v>
      </c>
    </row>
    <row r="548" spans="1:5" ht="46.5" x14ac:dyDescent="0.35">
      <c r="A548" s="107" t="s">
        <v>1073</v>
      </c>
      <c r="B548" s="107" t="s">
        <v>1074</v>
      </c>
      <c r="C548" s="30">
        <v>0</v>
      </c>
      <c r="D548" s="108">
        <f t="shared" si="30"/>
        <v>0</v>
      </c>
    </row>
    <row r="549" spans="1:5" ht="31" x14ac:dyDescent="0.35">
      <c r="A549" s="109" t="s">
        <v>1075</v>
      </c>
      <c r="B549" s="109" t="s">
        <v>1076</v>
      </c>
      <c r="C549" s="31">
        <v>0</v>
      </c>
      <c r="D549" s="110">
        <f t="shared" si="30"/>
        <v>0</v>
      </c>
    </row>
    <row r="550" spans="1:5" ht="18.5" x14ac:dyDescent="0.35">
      <c r="A550" s="105" t="s">
        <v>1077</v>
      </c>
      <c r="B550" s="105" t="s">
        <v>1078</v>
      </c>
      <c r="C550" s="29">
        <v>0</v>
      </c>
      <c r="D550" s="106">
        <f>CHOOSE(C550+1, 0, 0.05, 0.15, E550 * 0.35 + 0.15, E550 * 0.85 + 0.15)</f>
        <v>0</v>
      </c>
      <c r="E550">
        <f>AVERAGE(D551:D554)</f>
        <v>0</v>
      </c>
    </row>
    <row r="551" spans="1:5" ht="31" x14ac:dyDescent="0.35">
      <c r="A551" s="107" t="s">
        <v>1079</v>
      </c>
      <c r="B551" s="107" t="s">
        <v>1080</v>
      </c>
      <c r="C551" s="30">
        <v>0</v>
      </c>
      <c r="D551" s="108">
        <f>IF(C551=4,1,0)</f>
        <v>0</v>
      </c>
    </row>
    <row r="552" spans="1:5" ht="46.5" x14ac:dyDescent="0.35">
      <c r="A552" s="109" t="s">
        <v>1081</v>
      </c>
      <c r="B552" s="109" t="s">
        <v>1082</v>
      </c>
      <c r="C552" s="31">
        <v>0</v>
      </c>
      <c r="D552" s="110">
        <f>IF(C552=4,1,0)</f>
        <v>0</v>
      </c>
    </row>
    <row r="553" spans="1:5" ht="46.5" x14ac:dyDescent="0.35">
      <c r="A553" s="107" t="s">
        <v>1083</v>
      </c>
      <c r="B553" s="107" t="s">
        <v>1084</v>
      </c>
      <c r="C553" s="30">
        <v>0</v>
      </c>
      <c r="D553" s="108">
        <f>IF(C553=4,1,0)</f>
        <v>0</v>
      </c>
    </row>
    <row r="554" spans="1:5" ht="31" x14ac:dyDescent="0.35">
      <c r="A554" s="109" t="s">
        <v>1085</v>
      </c>
      <c r="B554" s="109" t="s">
        <v>1086</v>
      </c>
      <c r="C554" s="31">
        <v>0</v>
      </c>
      <c r="D554" s="110">
        <f>IF(C554=4,1,0)</f>
        <v>0</v>
      </c>
    </row>
    <row r="555" spans="1:5" ht="28.5" x14ac:dyDescent="0.35">
      <c r="A555" s="111" t="s">
        <v>1087</v>
      </c>
      <c r="B555" s="111" t="s">
        <v>1088</v>
      </c>
      <c r="C555" s="32"/>
      <c r="D555" s="112"/>
    </row>
    <row r="556" spans="1:5" ht="23.5" x14ac:dyDescent="0.35">
      <c r="A556" s="113" t="s">
        <v>1089</v>
      </c>
      <c r="B556" s="113" t="s">
        <v>1090</v>
      </c>
      <c r="C556" s="33"/>
      <c r="D556" s="114"/>
    </row>
    <row r="557" spans="1:5" ht="18.5" x14ac:dyDescent="0.35">
      <c r="A557" s="115" t="s">
        <v>1091</v>
      </c>
      <c r="B557" s="115" t="s">
        <v>1092</v>
      </c>
      <c r="C557" s="34">
        <v>0</v>
      </c>
      <c r="D557" s="116">
        <f>CHOOSE(C557+1, 0, 0.05, 0.15, E557 * 0.35 + 0.15, E557 * 0.85 + 0.15)</f>
        <v>0</v>
      </c>
      <c r="E557">
        <f>AVERAGE(D558:D560)</f>
        <v>0</v>
      </c>
    </row>
    <row r="558" spans="1:5" ht="31" x14ac:dyDescent="0.35">
      <c r="A558" s="117" t="s">
        <v>1093</v>
      </c>
      <c r="B558" s="117" t="s">
        <v>1094</v>
      </c>
      <c r="C558" s="35">
        <v>0</v>
      </c>
      <c r="D558" s="118">
        <f>IF(C558=4,1,0)</f>
        <v>0</v>
      </c>
    </row>
    <row r="559" spans="1:5" ht="31" x14ac:dyDescent="0.35">
      <c r="A559" s="119" t="s">
        <v>1095</v>
      </c>
      <c r="B559" s="119" t="s">
        <v>1096</v>
      </c>
      <c r="C559" s="36">
        <v>0</v>
      </c>
      <c r="D559" s="120">
        <f>IF(C559=4,1,0)</f>
        <v>0</v>
      </c>
    </row>
    <row r="560" spans="1:5" ht="31" x14ac:dyDescent="0.35">
      <c r="A560" s="117" t="s">
        <v>1097</v>
      </c>
      <c r="B560" s="117" t="s">
        <v>1098</v>
      </c>
      <c r="C560" s="35">
        <v>0</v>
      </c>
      <c r="D560" s="118">
        <f>IF(C560=4,1,0)</f>
        <v>0</v>
      </c>
    </row>
    <row r="561" spans="1:5" ht="55.5" x14ac:dyDescent="0.35">
      <c r="A561" s="115" t="s">
        <v>1099</v>
      </c>
      <c r="B561" s="115" t="s">
        <v>1100</v>
      </c>
      <c r="C561" s="34">
        <v>0</v>
      </c>
      <c r="D561" s="116">
        <f>CHOOSE(C561+1, 0, 0.05, 0.15, E561 * 0.35 + 0.15, E561 * 0.85 + 0.15)</f>
        <v>0</v>
      </c>
      <c r="E561">
        <f>AVERAGE(D562:D566)</f>
        <v>0</v>
      </c>
    </row>
    <row r="562" spans="1:5" ht="15.5" x14ac:dyDescent="0.35">
      <c r="A562" s="117" t="s">
        <v>1101</v>
      </c>
      <c r="B562" s="117" t="s">
        <v>1102</v>
      </c>
      <c r="C562" s="35">
        <v>0</v>
      </c>
      <c r="D562" s="118">
        <f>IF(C562=4,1,0)</f>
        <v>0</v>
      </c>
    </row>
    <row r="563" spans="1:5" ht="46.5" x14ac:dyDescent="0.35">
      <c r="A563" s="119" t="s">
        <v>1103</v>
      </c>
      <c r="B563" s="119" t="s">
        <v>1104</v>
      </c>
      <c r="C563" s="36">
        <v>0</v>
      </c>
      <c r="D563" s="120">
        <f>IF(C563=4,1,0)</f>
        <v>0</v>
      </c>
    </row>
    <row r="564" spans="1:5" ht="31" x14ac:dyDescent="0.35">
      <c r="A564" s="117" t="s">
        <v>1105</v>
      </c>
      <c r="B564" s="117" t="s">
        <v>1106</v>
      </c>
      <c r="C564" s="35">
        <v>0</v>
      </c>
      <c r="D564" s="118">
        <f>IF(C564=4,1,0)</f>
        <v>0</v>
      </c>
    </row>
    <row r="565" spans="1:5" ht="46.5" x14ac:dyDescent="0.35">
      <c r="A565" s="119" t="s">
        <v>1107</v>
      </c>
      <c r="B565" s="119" t="s">
        <v>1108</v>
      </c>
      <c r="C565" s="36">
        <v>0</v>
      </c>
      <c r="D565" s="120">
        <f>IF(C565=4,1,0)</f>
        <v>0</v>
      </c>
    </row>
    <row r="566" spans="1:5" ht="31" x14ac:dyDescent="0.35">
      <c r="A566" s="117" t="s">
        <v>1109</v>
      </c>
      <c r="B566" s="117" t="s">
        <v>1110</v>
      </c>
      <c r="C566" s="35">
        <v>0</v>
      </c>
      <c r="D566" s="118">
        <f>IF(C566=4,1,0)</f>
        <v>0</v>
      </c>
    </row>
    <row r="567" spans="1:5" ht="18.5" x14ac:dyDescent="0.35">
      <c r="A567" s="115" t="s">
        <v>1111</v>
      </c>
      <c r="B567" s="115" t="s">
        <v>1112</v>
      </c>
      <c r="C567" s="34">
        <v>0</v>
      </c>
      <c r="D567" s="116">
        <f>CHOOSE(C567+1, 0, 0.05, 0.15, E567 * 0.35 + 0.15, E567 * 0.85 + 0.15)</f>
        <v>0</v>
      </c>
      <c r="E567">
        <f>AVERAGE(D568:D573)</f>
        <v>0</v>
      </c>
    </row>
    <row r="568" spans="1:5" ht="31" x14ac:dyDescent="0.35">
      <c r="A568" s="117" t="s">
        <v>1113</v>
      </c>
      <c r="B568" s="117" t="s">
        <v>1114</v>
      </c>
      <c r="C568" s="35">
        <v>0</v>
      </c>
      <c r="D568" s="118">
        <f t="shared" ref="D568:D573" si="31">IF(C568=4,1,0)</f>
        <v>0</v>
      </c>
    </row>
    <row r="569" spans="1:5" ht="31" x14ac:dyDescent="0.35">
      <c r="A569" s="119" t="s">
        <v>1115</v>
      </c>
      <c r="B569" s="119" t="s">
        <v>1116</v>
      </c>
      <c r="C569" s="36">
        <v>0</v>
      </c>
      <c r="D569" s="120">
        <f t="shared" si="31"/>
        <v>0</v>
      </c>
    </row>
    <row r="570" spans="1:5" ht="31" x14ac:dyDescent="0.35">
      <c r="A570" s="117" t="s">
        <v>1117</v>
      </c>
      <c r="B570" s="117" t="s">
        <v>1118</v>
      </c>
      <c r="C570" s="35">
        <v>0</v>
      </c>
      <c r="D570" s="118">
        <f t="shared" si="31"/>
        <v>0</v>
      </c>
    </row>
    <row r="571" spans="1:5" ht="31" x14ac:dyDescent="0.35">
      <c r="A571" s="119" t="s">
        <v>1119</v>
      </c>
      <c r="B571" s="119" t="s">
        <v>1120</v>
      </c>
      <c r="C571" s="36">
        <v>0</v>
      </c>
      <c r="D571" s="120">
        <f t="shared" si="31"/>
        <v>0</v>
      </c>
    </row>
    <row r="572" spans="1:5" ht="31" x14ac:dyDescent="0.35">
      <c r="A572" s="117" t="s">
        <v>1121</v>
      </c>
      <c r="B572" s="117" t="s">
        <v>1122</v>
      </c>
      <c r="C572" s="35">
        <v>0</v>
      </c>
      <c r="D572" s="118">
        <f t="shared" si="31"/>
        <v>0</v>
      </c>
    </row>
    <row r="573" spans="1:5" ht="31" x14ac:dyDescent="0.35">
      <c r="A573" s="119" t="s">
        <v>1123</v>
      </c>
      <c r="B573" s="119" t="s">
        <v>1124</v>
      </c>
      <c r="C573" s="36">
        <v>0</v>
      </c>
      <c r="D573" s="120">
        <f t="shared" si="31"/>
        <v>0</v>
      </c>
    </row>
    <row r="574" spans="1:5" ht="18.5" x14ac:dyDescent="0.35">
      <c r="A574" s="115" t="s">
        <v>1125</v>
      </c>
      <c r="B574" s="115" t="s">
        <v>1126</v>
      </c>
      <c r="C574" s="34">
        <v>0</v>
      </c>
      <c r="D574" s="116">
        <f>CHOOSE(C574+1, 0, 0.05, 0.15, E574 * 0.35 + 0.15, E574 * 0.85 + 0.15)</f>
        <v>0</v>
      </c>
      <c r="E574">
        <f>AVERAGE(D575:D581)</f>
        <v>0</v>
      </c>
    </row>
    <row r="575" spans="1:5" ht="31" x14ac:dyDescent="0.35">
      <c r="A575" s="117" t="s">
        <v>1127</v>
      </c>
      <c r="B575" s="117" t="s">
        <v>1128</v>
      </c>
      <c r="C575" s="35">
        <v>0</v>
      </c>
      <c r="D575" s="118">
        <f t="shared" ref="D575:D581" si="32">IF(C575=4,1,0)</f>
        <v>0</v>
      </c>
    </row>
    <row r="576" spans="1:5" ht="31" x14ac:dyDescent="0.35">
      <c r="A576" s="119" t="s">
        <v>1129</v>
      </c>
      <c r="B576" s="119" t="s">
        <v>1130</v>
      </c>
      <c r="C576" s="36">
        <v>0</v>
      </c>
      <c r="D576" s="120">
        <f t="shared" si="32"/>
        <v>0</v>
      </c>
    </row>
    <row r="577" spans="1:5" ht="31" x14ac:dyDescent="0.35">
      <c r="A577" s="117" t="s">
        <v>1131</v>
      </c>
      <c r="B577" s="117" t="s">
        <v>1132</v>
      </c>
      <c r="C577" s="35">
        <v>0</v>
      </c>
      <c r="D577" s="118">
        <f t="shared" si="32"/>
        <v>0</v>
      </c>
    </row>
    <row r="578" spans="1:5" ht="31" x14ac:dyDescent="0.35">
      <c r="A578" s="119" t="s">
        <v>1133</v>
      </c>
      <c r="B578" s="119" t="s">
        <v>1134</v>
      </c>
      <c r="C578" s="36">
        <v>0</v>
      </c>
      <c r="D578" s="120">
        <f t="shared" si="32"/>
        <v>0</v>
      </c>
    </row>
    <row r="579" spans="1:5" ht="31" x14ac:dyDescent="0.35">
      <c r="A579" s="117" t="s">
        <v>1135</v>
      </c>
      <c r="B579" s="117" t="s">
        <v>1136</v>
      </c>
      <c r="C579" s="35">
        <v>0</v>
      </c>
      <c r="D579" s="118">
        <f t="shared" si="32"/>
        <v>0</v>
      </c>
    </row>
    <row r="580" spans="1:5" ht="31" x14ac:dyDescent="0.35">
      <c r="A580" s="119" t="s">
        <v>1137</v>
      </c>
      <c r="B580" s="119" t="s">
        <v>1138</v>
      </c>
      <c r="C580" s="36">
        <v>0</v>
      </c>
      <c r="D580" s="120">
        <f t="shared" si="32"/>
        <v>0</v>
      </c>
    </row>
    <row r="581" spans="1:5" ht="31" x14ac:dyDescent="0.35">
      <c r="A581" s="117" t="s">
        <v>1139</v>
      </c>
      <c r="B581" s="117" t="s">
        <v>1140</v>
      </c>
      <c r="C581" s="35">
        <v>0</v>
      </c>
      <c r="D581" s="118">
        <f t="shared" si="32"/>
        <v>0</v>
      </c>
    </row>
    <row r="582" spans="1:5" ht="23.5" x14ac:dyDescent="0.35">
      <c r="A582" s="113" t="s">
        <v>1141</v>
      </c>
      <c r="B582" s="113" t="s">
        <v>1142</v>
      </c>
      <c r="C582" s="33"/>
      <c r="D582" s="114"/>
    </row>
    <row r="583" spans="1:5" ht="37" x14ac:dyDescent="0.35">
      <c r="A583" s="115" t="s">
        <v>1143</v>
      </c>
      <c r="B583" s="115" t="s">
        <v>1144</v>
      </c>
      <c r="C583" s="34">
        <v>0</v>
      </c>
      <c r="D583" s="116">
        <f>CHOOSE(C583+1, 0, 0.05, 0.15, E583 * 0.35 + 0.15, E583 * 0.85 + 0.15)</f>
        <v>0</v>
      </c>
      <c r="E583">
        <f>AVERAGE(D584:D591)</f>
        <v>0</v>
      </c>
    </row>
    <row r="584" spans="1:5" ht="15.5" x14ac:dyDescent="0.35">
      <c r="A584" s="117" t="s">
        <v>1145</v>
      </c>
      <c r="B584" s="117" t="s">
        <v>1146</v>
      </c>
      <c r="C584" s="35">
        <v>0</v>
      </c>
      <c r="D584" s="118">
        <f t="shared" ref="D584:D591" si="33">IF(C584=4,1,0)</f>
        <v>0</v>
      </c>
    </row>
    <row r="585" spans="1:5" ht="15.5" x14ac:dyDescent="0.35">
      <c r="A585" s="119" t="s">
        <v>1147</v>
      </c>
      <c r="B585" s="119" t="s">
        <v>1148</v>
      </c>
      <c r="C585" s="36">
        <v>0</v>
      </c>
      <c r="D585" s="120">
        <f t="shared" si="33"/>
        <v>0</v>
      </c>
    </row>
    <row r="586" spans="1:5" ht="15.5" x14ac:dyDescent="0.35">
      <c r="A586" s="117" t="s">
        <v>1149</v>
      </c>
      <c r="B586" s="117" t="s">
        <v>1150</v>
      </c>
      <c r="C586" s="35">
        <v>0</v>
      </c>
      <c r="D586" s="118">
        <f t="shared" si="33"/>
        <v>0</v>
      </c>
    </row>
    <row r="587" spans="1:5" ht="15.5" x14ac:dyDescent="0.35">
      <c r="A587" s="119" t="s">
        <v>1151</v>
      </c>
      <c r="B587" s="119" t="s">
        <v>1152</v>
      </c>
      <c r="C587" s="36">
        <v>0</v>
      </c>
      <c r="D587" s="120">
        <f t="shared" si="33"/>
        <v>0</v>
      </c>
    </row>
    <row r="588" spans="1:5" ht="15.5" x14ac:dyDescent="0.35">
      <c r="A588" s="117" t="s">
        <v>1153</v>
      </c>
      <c r="B588" s="117" t="s">
        <v>1154</v>
      </c>
      <c r="C588" s="35">
        <v>0</v>
      </c>
      <c r="D588" s="118">
        <f t="shared" si="33"/>
        <v>0</v>
      </c>
    </row>
    <row r="589" spans="1:5" ht="15.5" x14ac:dyDescent="0.35">
      <c r="A589" s="119" t="s">
        <v>1155</v>
      </c>
      <c r="B589" s="119" t="s">
        <v>1156</v>
      </c>
      <c r="C589" s="36">
        <v>0</v>
      </c>
      <c r="D589" s="120">
        <f t="shared" si="33"/>
        <v>0</v>
      </c>
    </row>
    <row r="590" spans="1:5" ht="15.5" x14ac:dyDescent="0.35">
      <c r="A590" s="117" t="s">
        <v>1157</v>
      </c>
      <c r="B590" s="117" t="s">
        <v>1158</v>
      </c>
      <c r="C590" s="35">
        <v>0</v>
      </c>
      <c r="D590" s="118">
        <f t="shared" si="33"/>
        <v>0</v>
      </c>
    </row>
    <row r="591" spans="1:5" ht="15.5" x14ac:dyDescent="0.35">
      <c r="A591" s="119" t="s">
        <v>1159</v>
      </c>
      <c r="B591" s="119" t="s">
        <v>1160</v>
      </c>
      <c r="C591" s="36">
        <v>0</v>
      </c>
      <c r="D591" s="120">
        <f t="shared" si="33"/>
        <v>0</v>
      </c>
    </row>
    <row r="592" spans="1:5" ht="37" x14ac:dyDescent="0.35">
      <c r="A592" s="115" t="s">
        <v>1161</v>
      </c>
      <c r="B592" s="115" t="s">
        <v>1162</v>
      </c>
      <c r="C592" s="34">
        <v>0</v>
      </c>
      <c r="D592" s="116">
        <f>CHOOSE(C592+1, 0, 0.05, 0.15, E592 * 0.35 + 0.15, E592 * 0.85 + 0.15)</f>
        <v>0</v>
      </c>
      <c r="E592">
        <f>AVERAGE(D593:D596)</f>
        <v>0</v>
      </c>
    </row>
    <row r="593" spans="1:5" ht="31" x14ac:dyDescent="0.35">
      <c r="A593" s="117" t="s">
        <v>1163</v>
      </c>
      <c r="B593" s="117" t="s">
        <v>1164</v>
      </c>
      <c r="C593" s="35">
        <v>0</v>
      </c>
      <c r="D593" s="118">
        <f>IF(C593=4,1,0)</f>
        <v>0</v>
      </c>
    </row>
    <row r="594" spans="1:5" ht="31" x14ac:dyDescent="0.35">
      <c r="A594" s="119" t="s">
        <v>1165</v>
      </c>
      <c r="B594" s="119" t="s">
        <v>1166</v>
      </c>
      <c r="C594" s="36">
        <v>0</v>
      </c>
      <c r="D594" s="120">
        <f>IF(C594=4,1,0)</f>
        <v>0</v>
      </c>
    </row>
    <row r="595" spans="1:5" ht="15.5" x14ac:dyDescent="0.35">
      <c r="A595" s="117" t="s">
        <v>1167</v>
      </c>
      <c r="B595" s="117" t="s">
        <v>1168</v>
      </c>
      <c r="C595" s="35">
        <v>0</v>
      </c>
      <c r="D595" s="118">
        <f>IF(C595=4,1,0)</f>
        <v>0</v>
      </c>
    </row>
    <row r="596" spans="1:5" ht="31" x14ac:dyDescent="0.35">
      <c r="A596" s="119" t="s">
        <v>1169</v>
      </c>
      <c r="B596" s="119" t="s">
        <v>1170</v>
      </c>
      <c r="C596" s="36">
        <v>0</v>
      </c>
      <c r="D596" s="120">
        <f>IF(C596=4,1,0)</f>
        <v>0</v>
      </c>
    </row>
    <row r="597" spans="1:5" ht="28.5" x14ac:dyDescent="0.35">
      <c r="A597" s="121" t="s">
        <v>1171</v>
      </c>
      <c r="B597" s="121" t="s">
        <v>1172</v>
      </c>
      <c r="C597" s="37"/>
      <c r="D597" s="122"/>
    </row>
    <row r="598" spans="1:5" ht="23.5" x14ac:dyDescent="0.35">
      <c r="A598" s="123" t="s">
        <v>1173</v>
      </c>
      <c r="B598" s="123" t="s">
        <v>1174</v>
      </c>
      <c r="C598" s="38"/>
      <c r="D598" s="124"/>
    </row>
    <row r="599" spans="1:5" ht="18.5" x14ac:dyDescent="0.35">
      <c r="A599" s="125" t="s">
        <v>1175</v>
      </c>
      <c r="B599" s="125" t="s">
        <v>1176</v>
      </c>
      <c r="C599" s="39">
        <v>0</v>
      </c>
      <c r="D599" s="126">
        <f>CHOOSE(C599+1, 0, 0.05, 0.15, E599 * 0.35 + 0.15, E599 * 0.85 + 0.15)</f>
        <v>0</v>
      </c>
      <c r="E599">
        <f>AVERAGE(D600:D605)</f>
        <v>0</v>
      </c>
    </row>
    <row r="600" spans="1:5" ht="46.5" x14ac:dyDescent="0.35">
      <c r="A600" s="127" t="s">
        <v>1177</v>
      </c>
      <c r="B600" s="127" t="s">
        <v>1178</v>
      </c>
      <c r="C600" s="40">
        <v>0</v>
      </c>
      <c r="D600" s="128">
        <f t="shared" ref="D600:D605" si="34">IF(C600=4,1,0)</f>
        <v>0</v>
      </c>
    </row>
    <row r="601" spans="1:5" ht="31" x14ac:dyDescent="0.35">
      <c r="A601" s="129" t="s">
        <v>1179</v>
      </c>
      <c r="B601" s="129" t="s">
        <v>1180</v>
      </c>
      <c r="C601" s="41">
        <v>0</v>
      </c>
      <c r="D601" s="130">
        <f t="shared" si="34"/>
        <v>0</v>
      </c>
    </row>
    <row r="602" spans="1:5" ht="15.5" x14ac:dyDescent="0.35">
      <c r="A602" s="127" t="s">
        <v>1181</v>
      </c>
      <c r="B602" s="127" t="s">
        <v>1182</v>
      </c>
      <c r="C602" s="40">
        <v>0</v>
      </c>
      <c r="D602" s="128">
        <f t="shared" si="34"/>
        <v>0</v>
      </c>
    </row>
    <row r="603" spans="1:5" ht="15.5" x14ac:dyDescent="0.35">
      <c r="A603" s="129" t="s">
        <v>1183</v>
      </c>
      <c r="B603" s="129" t="s">
        <v>1184</v>
      </c>
      <c r="C603" s="41">
        <v>0</v>
      </c>
      <c r="D603" s="130">
        <f t="shared" si="34"/>
        <v>0</v>
      </c>
    </row>
    <row r="604" spans="1:5" ht="31" x14ac:dyDescent="0.35">
      <c r="A604" s="127" t="s">
        <v>1185</v>
      </c>
      <c r="B604" s="127" t="s">
        <v>1186</v>
      </c>
      <c r="C604" s="40">
        <v>0</v>
      </c>
      <c r="D604" s="128">
        <f t="shared" si="34"/>
        <v>0</v>
      </c>
    </row>
    <row r="605" spans="1:5" ht="31" x14ac:dyDescent="0.35">
      <c r="A605" s="129" t="s">
        <v>1187</v>
      </c>
      <c r="B605" s="129" t="s">
        <v>1188</v>
      </c>
      <c r="C605" s="41">
        <v>0</v>
      </c>
      <c r="D605" s="130">
        <f t="shared" si="34"/>
        <v>0</v>
      </c>
    </row>
    <row r="606" spans="1:5" ht="23.5" x14ac:dyDescent="0.35">
      <c r="A606" s="123" t="s">
        <v>1189</v>
      </c>
      <c r="B606" s="123" t="s">
        <v>1190</v>
      </c>
      <c r="C606" s="38"/>
      <c r="D606" s="124"/>
    </row>
    <row r="607" spans="1:5" ht="18.5" x14ac:dyDescent="0.35">
      <c r="A607" s="125" t="s">
        <v>1191</v>
      </c>
      <c r="B607" s="125" t="s">
        <v>1192</v>
      </c>
      <c r="C607" s="39">
        <v>0</v>
      </c>
      <c r="D607" s="126">
        <f>CHOOSE(C607+1, 0, 0.05, 0.15, E607 * 0.35 + 0.15, E607 * 0.85 + 0.15)</f>
        <v>0</v>
      </c>
      <c r="E607">
        <f>AVERAGE(D608:D611)</f>
        <v>0</v>
      </c>
    </row>
    <row r="608" spans="1:5" ht="46.5" x14ac:dyDescent="0.35">
      <c r="A608" s="127" t="s">
        <v>1193</v>
      </c>
      <c r="B608" s="127" t="s">
        <v>1194</v>
      </c>
      <c r="C608" s="40">
        <v>0</v>
      </c>
      <c r="D608" s="128">
        <f>IF(C608=4,1,0)</f>
        <v>0</v>
      </c>
    </row>
    <row r="609" spans="1:5" ht="31" x14ac:dyDescent="0.35">
      <c r="A609" s="129" t="s">
        <v>1195</v>
      </c>
      <c r="B609" s="129" t="s">
        <v>1196</v>
      </c>
      <c r="C609" s="41">
        <v>0</v>
      </c>
      <c r="D609" s="130">
        <f>IF(C609=4,1,0)</f>
        <v>0</v>
      </c>
    </row>
    <row r="610" spans="1:5" ht="31" x14ac:dyDescent="0.35">
      <c r="A610" s="127" t="s">
        <v>1197</v>
      </c>
      <c r="B610" s="127" t="s">
        <v>1198</v>
      </c>
      <c r="C610" s="40">
        <v>0</v>
      </c>
      <c r="D610" s="128">
        <f>IF(C610=4,1,0)</f>
        <v>0</v>
      </c>
    </row>
    <row r="611" spans="1:5" ht="31" x14ac:dyDescent="0.35">
      <c r="A611" s="129" t="s">
        <v>1199</v>
      </c>
      <c r="B611" s="129" t="s">
        <v>1200</v>
      </c>
      <c r="C611" s="41">
        <v>0</v>
      </c>
      <c r="D611" s="130">
        <f>IF(C611=4,1,0)</f>
        <v>0</v>
      </c>
    </row>
    <row r="612" spans="1:5" ht="18.5" x14ac:dyDescent="0.35">
      <c r="A612" s="125" t="s">
        <v>1201</v>
      </c>
      <c r="B612" s="125" t="s">
        <v>1202</v>
      </c>
      <c r="C612" s="39">
        <v>0</v>
      </c>
      <c r="D612" s="126">
        <f>CHOOSE(C612+1, 0, 0.05, 0.15, E612 * 0.35 + 0.15, E612 * 0.85 + 0.15)</f>
        <v>0</v>
      </c>
      <c r="E612">
        <f>AVERAGE(D613:D615)</f>
        <v>0</v>
      </c>
    </row>
    <row r="613" spans="1:5" ht="31" x14ac:dyDescent="0.35">
      <c r="A613" s="127" t="s">
        <v>1203</v>
      </c>
      <c r="B613" s="127" t="s">
        <v>1204</v>
      </c>
      <c r="C613" s="40">
        <v>0</v>
      </c>
      <c r="D613" s="128">
        <f>IF(C613=4,1,0)</f>
        <v>0</v>
      </c>
    </row>
    <row r="614" spans="1:5" ht="15.5" x14ac:dyDescent="0.35">
      <c r="A614" s="129" t="s">
        <v>1205</v>
      </c>
      <c r="B614" s="129" t="s">
        <v>1206</v>
      </c>
      <c r="C614" s="41">
        <v>0</v>
      </c>
      <c r="D614" s="130">
        <f>IF(C614=4,1,0)</f>
        <v>0</v>
      </c>
    </row>
    <row r="615" spans="1:5" ht="31" x14ac:dyDescent="0.35">
      <c r="A615" s="127" t="s">
        <v>1207</v>
      </c>
      <c r="B615" s="127" t="s">
        <v>1208</v>
      </c>
      <c r="C615" s="40">
        <v>0</v>
      </c>
      <c r="D615" s="128">
        <f>IF(C615=4,1,0)</f>
        <v>0</v>
      </c>
    </row>
    <row r="616" spans="1:5" ht="28.5" x14ac:dyDescent="0.35">
      <c r="A616" s="131" t="s">
        <v>1209</v>
      </c>
      <c r="B616" s="131" t="s">
        <v>1210</v>
      </c>
      <c r="C616" s="42"/>
      <c r="D616" s="132"/>
    </row>
    <row r="617" spans="1:5" ht="23.5" x14ac:dyDescent="0.35">
      <c r="A617" s="133" t="s">
        <v>1211</v>
      </c>
      <c r="B617" s="133" t="s">
        <v>1212</v>
      </c>
      <c r="C617" s="43"/>
      <c r="D617" s="134"/>
    </row>
    <row r="618" spans="1:5" ht="18.5" x14ac:dyDescent="0.35">
      <c r="A618" s="135" t="s">
        <v>1213</v>
      </c>
      <c r="B618" s="135" t="s">
        <v>1214</v>
      </c>
      <c r="C618" s="44">
        <v>0</v>
      </c>
      <c r="D618" s="136">
        <f>CHOOSE(C618+1, 0, 0.05, 0.15, E618 * 0.35 + 0.15, E618 * 0.85 + 0.15)</f>
        <v>0</v>
      </c>
      <c r="E618">
        <f>AVERAGE(D619:D621)</f>
        <v>0</v>
      </c>
    </row>
    <row r="619" spans="1:5" ht="15.5" x14ac:dyDescent="0.35">
      <c r="A619" s="137" t="s">
        <v>1215</v>
      </c>
      <c r="B619" s="137" t="s">
        <v>1216</v>
      </c>
      <c r="C619" s="45">
        <v>0</v>
      </c>
      <c r="D619" s="138">
        <f>IF(C619=4,1,0)</f>
        <v>0</v>
      </c>
    </row>
    <row r="620" spans="1:5" ht="31" x14ac:dyDescent="0.35">
      <c r="A620" s="139" t="s">
        <v>1217</v>
      </c>
      <c r="B620" s="139" t="s">
        <v>1218</v>
      </c>
      <c r="C620" s="46">
        <v>0</v>
      </c>
      <c r="D620" s="140">
        <f>IF(C620=4,1,0)</f>
        <v>0</v>
      </c>
    </row>
    <row r="621" spans="1:5" ht="31" x14ac:dyDescent="0.35">
      <c r="A621" s="137" t="s">
        <v>1219</v>
      </c>
      <c r="B621" s="137" t="s">
        <v>1220</v>
      </c>
      <c r="C621" s="45">
        <v>0</v>
      </c>
      <c r="D621" s="138">
        <f>IF(C621=4,1,0)</f>
        <v>0</v>
      </c>
    </row>
    <row r="622" spans="1:5" ht="18.5" x14ac:dyDescent="0.35">
      <c r="A622" s="135" t="s">
        <v>1221</v>
      </c>
      <c r="B622" s="135" t="s">
        <v>1222</v>
      </c>
      <c r="C622" s="44">
        <v>0</v>
      </c>
      <c r="D622" s="136">
        <f>CHOOSE(C622+1, 0, 0.05, 0.15, E622 * 0.35 + 0.15, E622 * 0.85 + 0.15)</f>
        <v>0</v>
      </c>
      <c r="E622">
        <f>AVERAGE(D623:D628)</f>
        <v>0</v>
      </c>
    </row>
    <row r="623" spans="1:5" ht="15.5" x14ac:dyDescent="0.35">
      <c r="A623" s="137" t="s">
        <v>1223</v>
      </c>
      <c r="B623" s="137" t="s">
        <v>1224</v>
      </c>
      <c r="C623" s="45">
        <v>0</v>
      </c>
      <c r="D623" s="138">
        <f t="shared" ref="D623:D628" si="35">IF(C623=4,1,0)</f>
        <v>0</v>
      </c>
    </row>
    <row r="624" spans="1:5" ht="31" x14ac:dyDescent="0.35">
      <c r="A624" s="139" t="s">
        <v>1225</v>
      </c>
      <c r="B624" s="139" t="s">
        <v>1226</v>
      </c>
      <c r="C624" s="46">
        <v>0</v>
      </c>
      <c r="D624" s="140">
        <f t="shared" si="35"/>
        <v>0</v>
      </c>
    </row>
    <row r="625" spans="1:5" ht="31" x14ac:dyDescent="0.35">
      <c r="A625" s="137" t="s">
        <v>1227</v>
      </c>
      <c r="B625" s="137" t="s">
        <v>1228</v>
      </c>
      <c r="C625" s="45">
        <v>0</v>
      </c>
      <c r="D625" s="138">
        <f t="shared" si="35"/>
        <v>0</v>
      </c>
    </row>
    <row r="626" spans="1:5" ht="31" x14ac:dyDescent="0.35">
      <c r="A626" s="139" t="s">
        <v>1229</v>
      </c>
      <c r="B626" s="139" t="s">
        <v>1230</v>
      </c>
      <c r="C626" s="46">
        <v>0</v>
      </c>
      <c r="D626" s="140">
        <f t="shared" si="35"/>
        <v>0</v>
      </c>
    </row>
    <row r="627" spans="1:5" ht="31" x14ac:dyDescent="0.35">
      <c r="A627" s="137" t="s">
        <v>1231</v>
      </c>
      <c r="B627" s="137" t="s">
        <v>1232</v>
      </c>
      <c r="C627" s="45">
        <v>0</v>
      </c>
      <c r="D627" s="138">
        <f t="shared" si="35"/>
        <v>0</v>
      </c>
    </row>
    <row r="628" spans="1:5" ht="15.5" x14ac:dyDescent="0.35">
      <c r="A628" s="139" t="s">
        <v>1233</v>
      </c>
      <c r="B628" s="139" t="s">
        <v>1234</v>
      </c>
      <c r="C628" s="46">
        <v>0</v>
      </c>
      <c r="D628" s="140">
        <f t="shared" si="35"/>
        <v>0</v>
      </c>
    </row>
    <row r="629" spans="1:5" ht="18.5" x14ac:dyDescent="0.35">
      <c r="A629" s="135" t="s">
        <v>1235</v>
      </c>
      <c r="B629" s="135" t="s">
        <v>1236</v>
      </c>
      <c r="C629" s="44">
        <v>0</v>
      </c>
      <c r="D629" s="136">
        <f>CHOOSE(C629+1, 0, 0.05, 0.15, E629 * 0.35 + 0.15, E629 * 0.85 + 0.15)</f>
        <v>0</v>
      </c>
      <c r="E629">
        <f>AVERAGE(D630:D632)</f>
        <v>0</v>
      </c>
    </row>
    <row r="630" spans="1:5" ht="31" x14ac:dyDescent="0.35">
      <c r="A630" s="137" t="s">
        <v>1237</v>
      </c>
      <c r="B630" s="137" t="s">
        <v>1238</v>
      </c>
      <c r="C630" s="45">
        <v>0</v>
      </c>
      <c r="D630" s="138">
        <f>IF(C630=4,1,0)</f>
        <v>0</v>
      </c>
    </row>
    <row r="631" spans="1:5" ht="15.5" x14ac:dyDescent="0.35">
      <c r="A631" s="139" t="s">
        <v>1239</v>
      </c>
      <c r="B631" s="139" t="s">
        <v>1240</v>
      </c>
      <c r="C631" s="46">
        <v>0</v>
      </c>
      <c r="D631" s="140">
        <f>IF(C631=4,1,0)</f>
        <v>0</v>
      </c>
    </row>
    <row r="632" spans="1:5" ht="31" x14ac:dyDescent="0.35">
      <c r="A632" s="137" t="s">
        <v>1241</v>
      </c>
      <c r="B632" s="137" t="s">
        <v>1242</v>
      </c>
      <c r="C632" s="45">
        <v>0</v>
      </c>
      <c r="D632" s="138">
        <f>IF(C632=4,1,0)</f>
        <v>0</v>
      </c>
    </row>
    <row r="633" spans="1:5" ht="37" x14ac:dyDescent="0.35">
      <c r="A633" s="135" t="s">
        <v>1243</v>
      </c>
      <c r="B633" s="135" t="s">
        <v>1244</v>
      </c>
      <c r="C633" s="44">
        <v>0</v>
      </c>
      <c r="D633" s="136">
        <f>CHOOSE(C633+1, 0, 0.05, 0.15, E633 * 0.35 + 0.15, E633 * 0.85 + 0.15)</f>
        <v>0</v>
      </c>
      <c r="E633">
        <f>AVERAGE(D634:D639)</f>
        <v>0</v>
      </c>
    </row>
    <row r="634" spans="1:5" ht="31" x14ac:dyDescent="0.35">
      <c r="A634" s="137" t="s">
        <v>1245</v>
      </c>
      <c r="B634" s="137" t="s">
        <v>1246</v>
      </c>
      <c r="C634" s="45">
        <v>0</v>
      </c>
      <c r="D634" s="138">
        <f t="shared" ref="D634:D639" si="36">IF(C634=4,1,0)</f>
        <v>0</v>
      </c>
    </row>
    <row r="635" spans="1:5" ht="15.5" x14ac:dyDescent="0.35">
      <c r="A635" s="139" t="s">
        <v>1247</v>
      </c>
      <c r="B635" s="139" t="s">
        <v>1248</v>
      </c>
      <c r="C635" s="46">
        <v>0</v>
      </c>
      <c r="D635" s="140">
        <f t="shared" si="36"/>
        <v>0</v>
      </c>
    </row>
    <row r="636" spans="1:5" ht="31" x14ac:dyDescent="0.35">
      <c r="A636" s="137" t="s">
        <v>1249</v>
      </c>
      <c r="B636" s="137" t="s">
        <v>1250</v>
      </c>
      <c r="C636" s="45">
        <v>0</v>
      </c>
      <c r="D636" s="138">
        <f t="shared" si="36"/>
        <v>0</v>
      </c>
    </row>
    <row r="637" spans="1:5" ht="46.5" x14ac:dyDescent="0.35">
      <c r="A637" s="139" t="s">
        <v>1251</v>
      </c>
      <c r="B637" s="139" t="s">
        <v>1252</v>
      </c>
      <c r="C637" s="46">
        <v>0</v>
      </c>
      <c r="D637" s="140">
        <f t="shared" si="36"/>
        <v>0</v>
      </c>
    </row>
    <row r="638" spans="1:5" ht="31" x14ac:dyDescent="0.35">
      <c r="A638" s="137" t="s">
        <v>1253</v>
      </c>
      <c r="B638" s="137" t="s">
        <v>1254</v>
      </c>
      <c r="C638" s="45">
        <v>0</v>
      </c>
      <c r="D638" s="138">
        <f t="shared" si="36"/>
        <v>0</v>
      </c>
    </row>
    <row r="639" spans="1:5" ht="15.5" x14ac:dyDescent="0.35">
      <c r="A639" s="139" t="s">
        <v>1255</v>
      </c>
      <c r="B639" s="139" t="s">
        <v>1256</v>
      </c>
      <c r="C639" s="46">
        <v>0</v>
      </c>
      <c r="D639" s="140">
        <f t="shared" si="36"/>
        <v>0</v>
      </c>
    </row>
    <row r="640" spans="1:5" ht="23.5" x14ac:dyDescent="0.35">
      <c r="A640" s="133" t="s">
        <v>1257</v>
      </c>
      <c r="B640" s="133" t="s">
        <v>1258</v>
      </c>
      <c r="C640" s="43"/>
      <c r="D640" s="134"/>
    </row>
    <row r="641" spans="1:5" ht="18.5" x14ac:dyDescent="0.35">
      <c r="A641" s="135" t="s">
        <v>1259</v>
      </c>
      <c r="B641" s="135" t="s">
        <v>1260</v>
      </c>
      <c r="C641" s="44">
        <v>0</v>
      </c>
      <c r="D641" s="136">
        <f>CHOOSE(C641+1, 0, 0.05, 0.15, E641 * 0.35 + 0.15, E641 * 0.85 + 0.15)</f>
        <v>0</v>
      </c>
      <c r="E641">
        <f>AVERAGE(D642:D644)</f>
        <v>0</v>
      </c>
    </row>
    <row r="642" spans="1:5" ht="15.5" x14ac:dyDescent="0.35">
      <c r="A642" s="137" t="s">
        <v>1261</v>
      </c>
      <c r="B642" s="137" t="s">
        <v>1262</v>
      </c>
      <c r="C642" s="45">
        <v>0</v>
      </c>
      <c r="D642" s="138">
        <f>IF(C642=4,1,0)</f>
        <v>0</v>
      </c>
    </row>
    <row r="643" spans="1:5" ht="46.5" x14ac:dyDescent="0.35">
      <c r="A643" s="139" t="s">
        <v>1263</v>
      </c>
      <c r="B643" s="139" t="s">
        <v>1264</v>
      </c>
      <c r="C643" s="46">
        <v>0</v>
      </c>
      <c r="D643" s="140">
        <f>IF(C643=4,1,0)</f>
        <v>0</v>
      </c>
    </row>
    <row r="644" spans="1:5" ht="31" x14ac:dyDescent="0.35">
      <c r="A644" s="137" t="s">
        <v>1265</v>
      </c>
      <c r="B644" s="137" t="s">
        <v>1266</v>
      </c>
      <c r="C644" s="45">
        <v>0</v>
      </c>
      <c r="D644" s="138">
        <f>IF(C644=4,1,0)</f>
        <v>0</v>
      </c>
    </row>
    <row r="645" spans="1:5" ht="18.5" x14ac:dyDescent="0.35">
      <c r="A645" s="135" t="s">
        <v>1267</v>
      </c>
      <c r="B645" s="135" t="s">
        <v>1268</v>
      </c>
      <c r="C645" s="44">
        <v>0</v>
      </c>
      <c r="D645" s="136">
        <f>CHOOSE(C645+1, 0, 0.05, 0.15, E645 * 0.35 + 0.15, E645 * 0.85 + 0.15)</f>
        <v>0</v>
      </c>
      <c r="E645">
        <f>AVERAGE(D646:D648)</f>
        <v>0</v>
      </c>
    </row>
    <row r="646" spans="1:5" ht="31" x14ac:dyDescent="0.35">
      <c r="A646" s="137" t="s">
        <v>1269</v>
      </c>
      <c r="B646" s="137" t="s">
        <v>1270</v>
      </c>
      <c r="C646" s="45">
        <v>0</v>
      </c>
      <c r="D646" s="138">
        <f>IF(C646=4,1,0)</f>
        <v>0</v>
      </c>
    </row>
    <row r="647" spans="1:5" ht="31" x14ac:dyDescent="0.35">
      <c r="A647" s="139" t="s">
        <v>1271</v>
      </c>
      <c r="B647" s="139" t="s">
        <v>1272</v>
      </c>
      <c r="C647" s="46">
        <v>0</v>
      </c>
      <c r="D647" s="140">
        <f>IF(C647=4,1,0)</f>
        <v>0</v>
      </c>
    </row>
    <row r="648" spans="1:5" ht="46.5" x14ac:dyDescent="0.35">
      <c r="A648" s="137" t="s">
        <v>1273</v>
      </c>
      <c r="B648" s="137" t="s">
        <v>1274</v>
      </c>
      <c r="C648" s="45">
        <v>0</v>
      </c>
      <c r="D648" s="138">
        <f>IF(C648=4,1,0)</f>
        <v>0</v>
      </c>
    </row>
    <row r="649" spans="1:5" x14ac:dyDescent="0.35">
      <c r="D649" s="48"/>
    </row>
    <row r="650" spans="1:5" x14ac:dyDescent="0.35">
      <c r="D650" s="48"/>
    </row>
    <row r="651" spans="1:5" x14ac:dyDescent="0.35">
      <c r="D651" s="48"/>
    </row>
    <row r="652" spans="1:5" x14ac:dyDescent="0.35">
      <c r="D652" s="48"/>
    </row>
    <row r="653" spans="1:5" x14ac:dyDescent="0.35">
      <c r="D653" s="48"/>
    </row>
    <row r="654" spans="1:5" x14ac:dyDescent="0.35">
      <c r="D654" s="48"/>
    </row>
    <row r="655" spans="1:5" x14ac:dyDescent="0.35">
      <c r="D655" s="48"/>
    </row>
    <row r="656" spans="1:5" x14ac:dyDescent="0.35">
      <c r="D656" s="48"/>
    </row>
    <row r="657" spans="4:4" x14ac:dyDescent="0.35">
      <c r="D657" s="48"/>
    </row>
    <row r="658" spans="4:4" x14ac:dyDescent="0.35">
      <c r="D658" s="48"/>
    </row>
    <row r="659" spans="4:4" x14ac:dyDescent="0.35">
      <c r="D659" s="48"/>
    </row>
    <row r="660" spans="4:4" x14ac:dyDescent="0.35">
      <c r="D660" s="48"/>
    </row>
    <row r="661" spans="4:4" x14ac:dyDescent="0.35">
      <c r="D661" s="48"/>
    </row>
    <row r="662" spans="4:4" x14ac:dyDescent="0.35">
      <c r="D662" s="48"/>
    </row>
    <row r="663" spans="4:4" x14ac:dyDescent="0.35">
      <c r="D663" s="48"/>
    </row>
    <row r="664" spans="4:4" x14ac:dyDescent="0.35">
      <c r="D664" s="48"/>
    </row>
    <row r="665" spans="4:4" x14ac:dyDescent="0.35">
      <c r="D665" s="48"/>
    </row>
    <row r="666" spans="4:4" x14ac:dyDescent="0.35">
      <c r="D666" s="48"/>
    </row>
    <row r="667" spans="4:4" x14ac:dyDescent="0.35">
      <c r="D667" s="48"/>
    </row>
    <row r="668" spans="4:4" x14ac:dyDescent="0.35">
      <c r="D668" s="48"/>
    </row>
    <row r="669" spans="4:4" x14ac:dyDescent="0.35">
      <c r="D669" s="48"/>
    </row>
    <row r="670" spans="4:4" x14ac:dyDescent="0.35">
      <c r="D670" s="48"/>
    </row>
    <row r="671" spans="4:4" x14ac:dyDescent="0.35">
      <c r="D671" s="48"/>
    </row>
    <row r="672" spans="4:4" x14ac:dyDescent="0.35">
      <c r="D672" s="48"/>
    </row>
    <row r="673" spans="4:4" x14ac:dyDescent="0.35">
      <c r="D673" s="48"/>
    </row>
    <row r="674" spans="4:4" x14ac:dyDescent="0.35">
      <c r="D674" s="48"/>
    </row>
    <row r="675" spans="4:4" x14ac:dyDescent="0.35">
      <c r="D675" s="48"/>
    </row>
    <row r="676" spans="4:4" x14ac:dyDescent="0.35">
      <c r="D676" s="48"/>
    </row>
    <row r="677" spans="4:4" x14ac:dyDescent="0.35">
      <c r="D677" s="48"/>
    </row>
    <row r="678" spans="4:4" x14ac:dyDescent="0.35">
      <c r="D678" s="48"/>
    </row>
    <row r="679" spans="4:4" x14ac:dyDescent="0.35">
      <c r="D679" s="48"/>
    </row>
    <row r="680" spans="4:4" x14ac:dyDescent="0.35">
      <c r="D680" s="48"/>
    </row>
    <row r="681" spans="4:4" x14ac:dyDescent="0.35">
      <c r="D681" s="48"/>
    </row>
    <row r="682" spans="4:4" x14ac:dyDescent="0.35">
      <c r="D682" s="48"/>
    </row>
    <row r="683" spans="4:4" x14ac:dyDescent="0.35">
      <c r="D683" s="48"/>
    </row>
    <row r="684" spans="4:4" x14ac:dyDescent="0.35">
      <c r="D684" s="48"/>
    </row>
    <row r="685" spans="4:4" x14ac:dyDescent="0.35">
      <c r="D685" s="48"/>
    </row>
    <row r="686" spans="4:4" x14ac:dyDescent="0.35">
      <c r="D686" s="48"/>
    </row>
    <row r="687" spans="4:4" x14ac:dyDescent="0.35">
      <c r="D687" s="48"/>
    </row>
    <row r="688" spans="4:4" x14ac:dyDescent="0.35">
      <c r="D688" s="48"/>
    </row>
    <row r="689" spans="4:4" x14ac:dyDescent="0.35">
      <c r="D689" s="48"/>
    </row>
    <row r="690" spans="4:4" x14ac:dyDescent="0.35">
      <c r="D690" s="48"/>
    </row>
    <row r="691" spans="4:4" x14ac:dyDescent="0.35">
      <c r="D691" s="48"/>
    </row>
    <row r="692" spans="4:4" x14ac:dyDescent="0.35">
      <c r="D692" s="48"/>
    </row>
    <row r="693" spans="4:4" x14ac:dyDescent="0.35">
      <c r="D693" s="48"/>
    </row>
    <row r="694" spans="4:4" x14ac:dyDescent="0.35">
      <c r="D694" s="48"/>
    </row>
    <row r="695" spans="4:4" x14ac:dyDescent="0.35">
      <c r="D695" s="48"/>
    </row>
    <row r="696" spans="4:4" x14ac:dyDescent="0.35">
      <c r="D696" s="48"/>
    </row>
    <row r="697" spans="4:4" x14ac:dyDescent="0.35">
      <c r="D697" s="48"/>
    </row>
    <row r="698" spans="4:4" x14ac:dyDescent="0.35">
      <c r="D698" s="48"/>
    </row>
    <row r="699" spans="4:4" x14ac:dyDescent="0.35">
      <c r="D699" s="48"/>
    </row>
    <row r="700" spans="4:4" x14ac:dyDescent="0.35">
      <c r="D700" s="48"/>
    </row>
    <row r="701" spans="4:4" x14ac:dyDescent="0.35">
      <c r="D701" s="48"/>
    </row>
    <row r="702" spans="4:4" x14ac:dyDescent="0.35">
      <c r="D702" s="48"/>
    </row>
    <row r="703" spans="4:4" x14ac:dyDescent="0.35">
      <c r="D703" s="48"/>
    </row>
    <row r="704" spans="4:4" x14ac:dyDescent="0.35">
      <c r="D704" s="48"/>
    </row>
    <row r="705" spans="4:4" x14ac:dyDescent="0.35">
      <c r="D705" s="48"/>
    </row>
    <row r="706" spans="4:4" x14ac:dyDescent="0.35">
      <c r="D706" s="48"/>
    </row>
    <row r="707" spans="4:4" x14ac:dyDescent="0.35">
      <c r="D707" s="48"/>
    </row>
    <row r="708" spans="4:4" x14ac:dyDescent="0.35">
      <c r="D708" s="48"/>
    </row>
    <row r="709" spans="4:4" x14ac:dyDescent="0.35">
      <c r="D709" s="48"/>
    </row>
    <row r="710" spans="4:4" x14ac:dyDescent="0.35">
      <c r="D710" s="48"/>
    </row>
    <row r="711" spans="4:4" x14ac:dyDescent="0.35">
      <c r="D711" s="48"/>
    </row>
    <row r="712" spans="4:4" x14ac:dyDescent="0.35">
      <c r="D712" s="48"/>
    </row>
    <row r="713" spans="4:4" x14ac:dyDescent="0.35">
      <c r="D713" s="48"/>
    </row>
    <row r="714" spans="4:4" x14ac:dyDescent="0.35">
      <c r="D714" s="48"/>
    </row>
    <row r="715" spans="4:4" x14ac:dyDescent="0.35">
      <c r="D715" s="48"/>
    </row>
    <row r="716" spans="4:4" x14ac:dyDescent="0.35">
      <c r="D716" s="48"/>
    </row>
    <row r="717" spans="4:4" x14ac:dyDescent="0.35">
      <c r="D717" s="48"/>
    </row>
    <row r="718" spans="4:4" x14ac:dyDescent="0.35">
      <c r="D718" s="48"/>
    </row>
    <row r="719" spans="4:4" x14ac:dyDescent="0.35">
      <c r="D719" s="48"/>
    </row>
    <row r="720" spans="4:4" x14ac:dyDescent="0.35">
      <c r="D720" s="48"/>
    </row>
    <row r="721" spans="4:4" x14ac:dyDescent="0.35">
      <c r="D721" s="48"/>
    </row>
    <row r="722" spans="4:4" x14ac:dyDescent="0.35">
      <c r="D722" s="48"/>
    </row>
    <row r="723" spans="4:4" x14ac:dyDescent="0.35">
      <c r="D723" s="48"/>
    </row>
    <row r="724" spans="4:4" x14ac:dyDescent="0.35">
      <c r="D724" s="48"/>
    </row>
    <row r="725" spans="4:4" x14ac:dyDescent="0.35">
      <c r="D725" s="48"/>
    </row>
    <row r="726" spans="4:4" x14ac:dyDescent="0.35">
      <c r="D726" s="48"/>
    </row>
    <row r="727" spans="4:4" x14ac:dyDescent="0.35">
      <c r="D727" s="48"/>
    </row>
    <row r="728" spans="4:4" x14ac:dyDescent="0.35">
      <c r="D728" s="48"/>
    </row>
    <row r="729" spans="4:4" x14ac:dyDescent="0.35">
      <c r="D729" s="48"/>
    </row>
    <row r="730" spans="4:4" x14ac:dyDescent="0.35">
      <c r="D730" s="48"/>
    </row>
    <row r="731" spans="4:4" x14ac:dyDescent="0.35">
      <c r="D731" s="48"/>
    </row>
    <row r="732" spans="4:4" x14ac:dyDescent="0.35">
      <c r="D732" s="48"/>
    </row>
    <row r="733" spans="4:4" x14ac:dyDescent="0.35">
      <c r="D733" s="48"/>
    </row>
    <row r="734" spans="4:4" x14ac:dyDescent="0.35">
      <c r="D734" s="48"/>
    </row>
    <row r="735" spans="4:4" x14ac:dyDescent="0.35">
      <c r="D735" s="48"/>
    </row>
    <row r="736" spans="4:4" x14ac:dyDescent="0.35">
      <c r="D736" s="48"/>
    </row>
    <row r="737" spans="4:4" x14ac:dyDescent="0.35">
      <c r="D737" s="48"/>
    </row>
    <row r="738" spans="4:4" x14ac:dyDescent="0.35">
      <c r="D738" s="48"/>
    </row>
    <row r="739" spans="4:4" x14ac:dyDescent="0.35">
      <c r="D739" s="48"/>
    </row>
    <row r="740" spans="4:4" x14ac:dyDescent="0.35">
      <c r="D740" s="48"/>
    </row>
    <row r="741" spans="4:4" x14ac:dyDescent="0.35">
      <c r="D741" s="48"/>
    </row>
    <row r="742" spans="4:4" x14ac:dyDescent="0.35">
      <c r="D742" s="48"/>
    </row>
    <row r="743" spans="4:4" x14ac:dyDescent="0.35">
      <c r="D743" s="48"/>
    </row>
    <row r="744" spans="4:4" x14ac:dyDescent="0.35">
      <c r="D744" s="48"/>
    </row>
    <row r="745" spans="4:4" x14ac:dyDescent="0.35">
      <c r="D745" s="48"/>
    </row>
    <row r="746" spans="4:4" x14ac:dyDescent="0.35">
      <c r="D746" s="48"/>
    </row>
    <row r="747" spans="4:4" x14ac:dyDescent="0.35">
      <c r="D747" s="48"/>
    </row>
    <row r="748" spans="4:4" x14ac:dyDescent="0.35">
      <c r="D748" s="48"/>
    </row>
    <row r="749" spans="4:4" x14ac:dyDescent="0.35">
      <c r="D749" s="48"/>
    </row>
    <row r="750" spans="4:4" x14ac:dyDescent="0.35">
      <c r="D750" s="48"/>
    </row>
    <row r="751" spans="4:4" x14ac:dyDescent="0.35">
      <c r="D751" s="48"/>
    </row>
    <row r="752" spans="4:4" x14ac:dyDescent="0.35">
      <c r="D752" s="48"/>
    </row>
    <row r="753" spans="4:4" x14ac:dyDescent="0.35">
      <c r="D753" s="48"/>
    </row>
    <row r="754" spans="4:4" x14ac:dyDescent="0.35">
      <c r="D754" s="48"/>
    </row>
    <row r="755" spans="4:4" x14ac:dyDescent="0.35">
      <c r="D755" s="48"/>
    </row>
    <row r="756" spans="4:4" x14ac:dyDescent="0.35">
      <c r="D756" s="48"/>
    </row>
    <row r="757" spans="4:4" x14ac:dyDescent="0.35">
      <c r="D757" s="48"/>
    </row>
    <row r="758" spans="4:4" x14ac:dyDescent="0.35">
      <c r="D758" s="48"/>
    </row>
    <row r="759" spans="4:4" x14ac:dyDescent="0.35">
      <c r="D759" s="48"/>
    </row>
    <row r="760" spans="4:4" x14ac:dyDescent="0.35">
      <c r="D760" s="48"/>
    </row>
    <row r="761" spans="4:4" x14ac:dyDescent="0.35">
      <c r="D761" s="48"/>
    </row>
    <row r="762" spans="4:4" x14ac:dyDescent="0.35">
      <c r="D762" s="48"/>
    </row>
    <row r="763" spans="4:4" x14ac:dyDescent="0.35">
      <c r="D763" s="48"/>
    </row>
    <row r="764" spans="4:4" x14ac:dyDescent="0.35">
      <c r="D764" s="48"/>
    </row>
    <row r="765" spans="4:4" x14ac:dyDescent="0.35">
      <c r="D765" s="48"/>
    </row>
    <row r="766" spans="4:4" x14ac:dyDescent="0.35">
      <c r="D766" s="48"/>
    </row>
    <row r="767" spans="4:4" x14ac:dyDescent="0.35">
      <c r="D767" s="48"/>
    </row>
    <row r="768" spans="4:4" x14ac:dyDescent="0.35">
      <c r="D768" s="48"/>
    </row>
    <row r="769" spans="4:4" x14ac:dyDescent="0.35">
      <c r="D769" s="48"/>
    </row>
    <row r="770" spans="4:4" x14ac:dyDescent="0.35">
      <c r="D770" s="48"/>
    </row>
    <row r="771" spans="4:4" x14ac:dyDescent="0.35">
      <c r="D771" s="48"/>
    </row>
    <row r="772" spans="4:4" x14ac:dyDescent="0.35">
      <c r="D772" s="48"/>
    </row>
    <row r="773" spans="4:4" x14ac:dyDescent="0.35">
      <c r="D773" s="48"/>
    </row>
    <row r="774" spans="4:4" x14ac:dyDescent="0.35">
      <c r="D774" s="48"/>
    </row>
    <row r="775" spans="4:4" x14ac:dyDescent="0.35">
      <c r="D775" s="48"/>
    </row>
    <row r="776" spans="4:4" x14ac:dyDescent="0.35">
      <c r="D776" s="48"/>
    </row>
    <row r="777" spans="4:4" x14ac:dyDescent="0.35">
      <c r="D777" s="48"/>
    </row>
    <row r="778" spans="4:4" x14ac:dyDescent="0.35">
      <c r="D778" s="48"/>
    </row>
    <row r="779" spans="4:4" x14ac:dyDescent="0.35">
      <c r="D779" s="48"/>
    </row>
    <row r="780" spans="4:4" x14ac:dyDescent="0.35">
      <c r="D780" s="48"/>
    </row>
    <row r="781" spans="4:4" x14ac:dyDescent="0.35">
      <c r="D781" s="48"/>
    </row>
    <row r="782" spans="4:4" x14ac:dyDescent="0.35">
      <c r="D782" s="48"/>
    </row>
    <row r="783" spans="4:4" x14ac:dyDescent="0.35">
      <c r="D783" s="48"/>
    </row>
    <row r="784" spans="4:4" x14ac:dyDescent="0.35">
      <c r="D784" s="48"/>
    </row>
    <row r="785" spans="4:4" x14ac:dyDescent="0.35">
      <c r="D785" s="48"/>
    </row>
    <row r="786" spans="4:4" x14ac:dyDescent="0.35">
      <c r="D786" s="48"/>
    </row>
    <row r="787" spans="4:4" x14ac:dyDescent="0.35">
      <c r="D787" s="48"/>
    </row>
    <row r="788" spans="4:4" x14ac:dyDescent="0.35">
      <c r="D788" s="48"/>
    </row>
    <row r="789" spans="4:4" x14ac:dyDescent="0.35">
      <c r="D789" s="48"/>
    </row>
    <row r="790" spans="4:4" x14ac:dyDescent="0.35">
      <c r="D790" s="48"/>
    </row>
    <row r="791" spans="4:4" x14ac:dyDescent="0.35">
      <c r="D791" s="48"/>
    </row>
    <row r="792" spans="4:4" x14ac:dyDescent="0.35">
      <c r="D792" s="48"/>
    </row>
    <row r="793" spans="4:4" x14ac:dyDescent="0.35">
      <c r="D793" s="48"/>
    </row>
    <row r="794" spans="4:4" x14ac:dyDescent="0.35">
      <c r="D794" s="48"/>
    </row>
    <row r="795" spans="4:4" x14ac:dyDescent="0.35">
      <c r="D795" s="48"/>
    </row>
    <row r="796" spans="4:4" x14ac:dyDescent="0.35">
      <c r="D796" s="48"/>
    </row>
    <row r="797" spans="4:4" x14ac:dyDescent="0.35">
      <c r="D797" s="48"/>
    </row>
    <row r="798" spans="4:4" x14ac:dyDescent="0.35">
      <c r="D798" s="48"/>
    </row>
    <row r="799" spans="4:4" x14ac:dyDescent="0.35">
      <c r="D799" s="48"/>
    </row>
    <row r="800" spans="4:4" x14ac:dyDescent="0.35">
      <c r="D800" s="48"/>
    </row>
    <row r="801" spans="4:4" x14ac:dyDescent="0.35">
      <c r="D801" s="48"/>
    </row>
    <row r="802" spans="4:4" x14ac:dyDescent="0.35">
      <c r="D802" s="48"/>
    </row>
    <row r="803" spans="4:4" x14ac:dyDescent="0.35">
      <c r="D803" s="48"/>
    </row>
    <row r="804" spans="4:4" x14ac:dyDescent="0.35">
      <c r="D804" s="48"/>
    </row>
    <row r="805" spans="4:4" x14ac:dyDescent="0.35">
      <c r="D805" s="48"/>
    </row>
    <row r="806" spans="4:4" x14ac:dyDescent="0.35">
      <c r="D806" s="48"/>
    </row>
    <row r="807" spans="4:4" x14ac:dyDescent="0.35">
      <c r="D807" s="48"/>
    </row>
    <row r="808" spans="4:4" x14ac:dyDescent="0.35">
      <c r="D808" s="48"/>
    </row>
    <row r="809" spans="4:4" x14ac:dyDescent="0.35">
      <c r="D809" s="48"/>
    </row>
    <row r="810" spans="4:4" x14ac:dyDescent="0.35">
      <c r="D810" s="48"/>
    </row>
    <row r="811" spans="4:4" x14ac:dyDescent="0.35">
      <c r="D811" s="48"/>
    </row>
    <row r="812" spans="4:4" x14ac:dyDescent="0.35">
      <c r="D812" s="48"/>
    </row>
    <row r="813" spans="4:4" x14ac:dyDescent="0.35">
      <c r="D813" s="48"/>
    </row>
    <row r="814" spans="4:4" x14ac:dyDescent="0.35">
      <c r="D814" s="48"/>
    </row>
    <row r="815" spans="4:4" x14ac:dyDescent="0.35">
      <c r="D815" s="48"/>
    </row>
    <row r="816" spans="4:4" x14ac:dyDescent="0.35">
      <c r="D816" s="48"/>
    </row>
    <row r="817" spans="4:4" x14ac:dyDescent="0.35">
      <c r="D817" s="48"/>
    </row>
    <row r="818" spans="4:4" x14ac:dyDescent="0.35">
      <c r="D818" s="48"/>
    </row>
    <row r="819" spans="4:4" x14ac:dyDescent="0.35">
      <c r="D819" s="48"/>
    </row>
    <row r="820" spans="4:4" x14ac:dyDescent="0.35">
      <c r="D820" s="48"/>
    </row>
    <row r="821" spans="4:4" x14ac:dyDescent="0.35">
      <c r="D821" s="48"/>
    </row>
    <row r="822" spans="4:4" x14ac:dyDescent="0.35">
      <c r="D822" s="48"/>
    </row>
    <row r="823" spans="4:4" x14ac:dyDescent="0.35">
      <c r="D823" s="48"/>
    </row>
    <row r="824" spans="4:4" x14ac:dyDescent="0.35">
      <c r="D824" s="48"/>
    </row>
    <row r="825" spans="4:4" x14ac:dyDescent="0.35">
      <c r="D825" s="48"/>
    </row>
    <row r="826" spans="4:4" x14ac:dyDescent="0.35">
      <c r="D826" s="48"/>
    </row>
    <row r="827" spans="4:4" x14ac:dyDescent="0.35">
      <c r="D827" s="48"/>
    </row>
    <row r="828" spans="4:4" x14ac:dyDescent="0.35">
      <c r="D828" s="48"/>
    </row>
    <row r="829" spans="4:4" x14ac:dyDescent="0.35">
      <c r="D829" s="48"/>
    </row>
    <row r="830" spans="4:4" x14ac:dyDescent="0.35">
      <c r="D830" s="48"/>
    </row>
    <row r="831" spans="4:4" x14ac:dyDescent="0.35">
      <c r="D831" s="48"/>
    </row>
    <row r="832" spans="4:4" x14ac:dyDescent="0.35">
      <c r="D832" s="48"/>
    </row>
    <row r="833" spans="4:4" x14ac:dyDescent="0.35">
      <c r="D833" s="48"/>
    </row>
    <row r="834" spans="4:4" x14ac:dyDescent="0.35">
      <c r="D834" s="48"/>
    </row>
    <row r="835" spans="4:4" x14ac:dyDescent="0.35">
      <c r="D835" s="48"/>
    </row>
    <row r="836" spans="4:4" x14ac:dyDescent="0.35">
      <c r="D836" s="48"/>
    </row>
    <row r="837" spans="4:4" x14ac:dyDescent="0.35">
      <c r="D837" s="48"/>
    </row>
    <row r="838" spans="4:4" x14ac:dyDescent="0.35">
      <c r="D838" s="48"/>
    </row>
    <row r="839" spans="4:4" x14ac:dyDescent="0.35">
      <c r="D839" s="48"/>
    </row>
    <row r="840" spans="4:4" x14ac:dyDescent="0.35">
      <c r="D840" s="48"/>
    </row>
    <row r="841" spans="4:4" x14ac:dyDescent="0.35">
      <c r="D841" s="48"/>
    </row>
    <row r="842" spans="4:4" x14ac:dyDescent="0.35">
      <c r="D842" s="48"/>
    </row>
    <row r="843" spans="4:4" x14ac:dyDescent="0.35">
      <c r="D843" s="48"/>
    </row>
    <row r="844" spans="4:4" x14ac:dyDescent="0.35">
      <c r="D844" s="48"/>
    </row>
    <row r="845" spans="4:4" x14ac:dyDescent="0.35">
      <c r="D845" s="48"/>
    </row>
    <row r="846" spans="4:4" x14ac:dyDescent="0.35">
      <c r="D846" s="48"/>
    </row>
    <row r="847" spans="4:4" x14ac:dyDescent="0.35">
      <c r="D847" s="48"/>
    </row>
    <row r="848" spans="4:4" x14ac:dyDescent="0.35">
      <c r="D848" s="48"/>
    </row>
    <row r="849" spans="4:4" x14ac:dyDescent="0.35">
      <c r="D849" s="48"/>
    </row>
    <row r="850" spans="4:4" x14ac:dyDescent="0.35">
      <c r="D850" s="48"/>
    </row>
    <row r="851" spans="4:4" x14ac:dyDescent="0.35">
      <c r="D851" s="48"/>
    </row>
    <row r="852" spans="4:4" x14ac:dyDescent="0.35">
      <c r="D852" s="48"/>
    </row>
    <row r="853" spans="4:4" x14ac:dyDescent="0.35">
      <c r="D853" s="48"/>
    </row>
    <row r="854" spans="4:4" x14ac:dyDescent="0.35">
      <c r="D854" s="48"/>
    </row>
    <row r="855" spans="4:4" x14ac:dyDescent="0.35">
      <c r="D855" s="48"/>
    </row>
    <row r="856" spans="4:4" x14ac:dyDescent="0.35">
      <c r="D856" s="48"/>
    </row>
    <row r="857" spans="4:4" x14ac:dyDescent="0.35">
      <c r="D857" s="48"/>
    </row>
    <row r="858" spans="4:4" x14ac:dyDescent="0.35">
      <c r="D858" s="48"/>
    </row>
    <row r="859" spans="4:4" x14ac:dyDescent="0.35">
      <c r="D859" s="48"/>
    </row>
    <row r="860" spans="4:4" x14ac:dyDescent="0.35">
      <c r="D860" s="48"/>
    </row>
    <row r="861" spans="4:4" x14ac:dyDescent="0.35">
      <c r="D861" s="48"/>
    </row>
    <row r="862" spans="4:4" x14ac:dyDescent="0.35">
      <c r="D862" s="48"/>
    </row>
    <row r="863" spans="4:4" x14ac:dyDescent="0.35">
      <c r="D863" s="48"/>
    </row>
    <row r="864" spans="4:4" x14ac:dyDescent="0.35">
      <c r="D864" s="48"/>
    </row>
    <row r="865" spans="4:4" x14ac:dyDescent="0.35">
      <c r="D865" s="48"/>
    </row>
    <row r="866" spans="4:4" x14ac:dyDescent="0.35">
      <c r="D866" s="48"/>
    </row>
    <row r="867" spans="4:4" x14ac:dyDescent="0.35">
      <c r="D867" s="48"/>
    </row>
    <row r="868" spans="4:4" x14ac:dyDescent="0.35">
      <c r="D868" s="48"/>
    </row>
    <row r="869" spans="4:4" x14ac:dyDescent="0.35">
      <c r="D869" s="48"/>
    </row>
    <row r="870" spans="4:4" x14ac:dyDescent="0.35">
      <c r="D870" s="48"/>
    </row>
    <row r="871" spans="4:4" x14ac:dyDescent="0.35">
      <c r="D871" s="48"/>
    </row>
    <row r="872" spans="4:4" x14ac:dyDescent="0.35">
      <c r="D872" s="48"/>
    </row>
    <row r="873" spans="4:4" x14ac:dyDescent="0.35">
      <c r="D873" s="48"/>
    </row>
    <row r="874" spans="4:4" x14ac:dyDescent="0.35">
      <c r="D874" s="48"/>
    </row>
    <row r="875" spans="4:4" x14ac:dyDescent="0.35">
      <c r="D875" s="48"/>
    </row>
    <row r="876" spans="4:4" x14ac:dyDescent="0.35">
      <c r="D876" s="48"/>
    </row>
    <row r="877" spans="4:4" x14ac:dyDescent="0.35">
      <c r="D877" s="48"/>
    </row>
    <row r="878" spans="4:4" x14ac:dyDescent="0.35">
      <c r="D878" s="48"/>
    </row>
    <row r="879" spans="4:4" x14ac:dyDescent="0.35">
      <c r="D879" s="48"/>
    </row>
    <row r="880" spans="4:4" x14ac:dyDescent="0.35">
      <c r="D880" s="48"/>
    </row>
    <row r="881" spans="4:4" x14ac:dyDescent="0.35">
      <c r="D881" s="48"/>
    </row>
    <row r="882" spans="4:4" x14ac:dyDescent="0.35">
      <c r="D882" s="48"/>
    </row>
    <row r="883" spans="4:4" x14ac:dyDescent="0.35">
      <c r="D883" s="48"/>
    </row>
    <row r="884" spans="4:4" x14ac:dyDescent="0.35">
      <c r="D884" s="48"/>
    </row>
    <row r="885" spans="4:4" x14ac:dyDescent="0.35">
      <c r="D885" s="48"/>
    </row>
    <row r="886" spans="4:4" x14ac:dyDescent="0.35">
      <c r="D886" s="48"/>
    </row>
    <row r="887" spans="4:4" x14ac:dyDescent="0.35">
      <c r="D887" s="48"/>
    </row>
    <row r="888" spans="4:4" x14ac:dyDescent="0.35">
      <c r="D888" s="48"/>
    </row>
    <row r="889" spans="4:4" x14ac:dyDescent="0.35">
      <c r="D889" s="48"/>
    </row>
    <row r="890" spans="4:4" x14ac:dyDescent="0.35">
      <c r="D890" s="48"/>
    </row>
    <row r="891" spans="4:4" x14ac:dyDescent="0.35">
      <c r="D891" s="48"/>
    </row>
    <row r="892" spans="4:4" x14ac:dyDescent="0.35">
      <c r="D892" s="48"/>
    </row>
    <row r="893" spans="4:4" x14ac:dyDescent="0.35">
      <c r="D893" s="48"/>
    </row>
    <row r="894" spans="4:4" x14ac:dyDescent="0.35">
      <c r="D894" s="48"/>
    </row>
    <row r="895" spans="4:4" x14ac:dyDescent="0.35">
      <c r="D895" s="48"/>
    </row>
    <row r="896" spans="4:4" x14ac:dyDescent="0.35">
      <c r="D896" s="48"/>
    </row>
    <row r="897" spans="4:4" x14ac:dyDescent="0.35">
      <c r="D897" s="48"/>
    </row>
    <row r="898" spans="4:4" x14ac:dyDescent="0.35">
      <c r="D898" s="48"/>
    </row>
    <row r="899" spans="4:4" x14ac:dyDescent="0.35">
      <c r="D899" s="48"/>
    </row>
    <row r="900" spans="4:4" x14ac:dyDescent="0.35">
      <c r="D900" s="48"/>
    </row>
    <row r="901" spans="4:4" x14ac:dyDescent="0.35">
      <c r="D901" s="48"/>
    </row>
    <row r="902" spans="4:4" x14ac:dyDescent="0.35">
      <c r="D902" s="48"/>
    </row>
    <row r="903" spans="4:4" x14ac:dyDescent="0.35">
      <c r="D903" s="48"/>
    </row>
    <row r="904" spans="4:4" x14ac:dyDescent="0.35">
      <c r="D904" s="48"/>
    </row>
    <row r="905" spans="4:4" x14ac:dyDescent="0.35">
      <c r="D905" s="48"/>
    </row>
    <row r="906" spans="4:4" x14ac:dyDescent="0.35">
      <c r="D906" s="48"/>
    </row>
    <row r="907" spans="4:4" x14ac:dyDescent="0.35">
      <c r="D907" s="48"/>
    </row>
    <row r="908" spans="4:4" x14ac:dyDescent="0.35">
      <c r="D908" s="48"/>
    </row>
    <row r="909" spans="4:4" x14ac:dyDescent="0.35">
      <c r="D909" s="48"/>
    </row>
    <row r="910" spans="4:4" x14ac:dyDescent="0.35">
      <c r="D910" s="48"/>
    </row>
    <row r="911" spans="4:4" x14ac:dyDescent="0.35">
      <c r="D911" s="48"/>
    </row>
    <row r="912" spans="4:4" x14ac:dyDescent="0.35">
      <c r="D912" s="48"/>
    </row>
    <row r="913" spans="4:4" x14ac:dyDescent="0.35">
      <c r="D913" s="48"/>
    </row>
    <row r="914" spans="4:4" x14ac:dyDescent="0.35">
      <c r="D914" s="48"/>
    </row>
    <row r="915" spans="4:4" x14ac:dyDescent="0.35">
      <c r="D915" s="48"/>
    </row>
    <row r="916" spans="4:4" x14ac:dyDescent="0.35">
      <c r="D916" s="48"/>
    </row>
    <row r="917" spans="4:4" x14ac:dyDescent="0.35">
      <c r="D917" s="48"/>
    </row>
    <row r="918" spans="4:4" x14ac:dyDescent="0.35">
      <c r="D918" s="48"/>
    </row>
    <row r="919" spans="4:4" x14ac:dyDescent="0.35">
      <c r="D919" s="48"/>
    </row>
    <row r="920" spans="4:4" x14ac:dyDescent="0.35">
      <c r="D920" s="48"/>
    </row>
    <row r="921" spans="4:4" x14ac:dyDescent="0.35">
      <c r="D921" s="48"/>
    </row>
    <row r="922" spans="4:4" x14ac:dyDescent="0.35">
      <c r="D922" s="48"/>
    </row>
    <row r="923" spans="4:4" x14ac:dyDescent="0.35">
      <c r="D923" s="48"/>
    </row>
    <row r="924" spans="4:4" x14ac:dyDescent="0.35">
      <c r="D924" s="48"/>
    </row>
    <row r="925" spans="4:4" x14ac:dyDescent="0.35">
      <c r="D925" s="48"/>
    </row>
    <row r="926" spans="4:4" x14ac:dyDescent="0.35">
      <c r="D926" s="48"/>
    </row>
    <row r="927" spans="4:4" x14ac:dyDescent="0.35">
      <c r="D927" s="48"/>
    </row>
    <row r="928" spans="4:4" x14ac:dyDescent="0.35">
      <c r="D928" s="48"/>
    </row>
    <row r="929" spans="4:4" x14ac:dyDescent="0.35">
      <c r="D929" s="48"/>
    </row>
    <row r="930" spans="4:4" x14ac:dyDescent="0.35">
      <c r="D930" s="48"/>
    </row>
    <row r="931" spans="4:4" x14ac:dyDescent="0.35">
      <c r="D931" s="48"/>
    </row>
    <row r="932" spans="4:4" x14ac:dyDescent="0.35">
      <c r="D932" s="48"/>
    </row>
    <row r="933" spans="4:4" x14ac:dyDescent="0.35">
      <c r="D933" s="48"/>
    </row>
    <row r="934" spans="4:4" x14ac:dyDescent="0.35">
      <c r="D934" s="48"/>
    </row>
    <row r="935" spans="4:4" x14ac:dyDescent="0.35">
      <c r="D935" s="48"/>
    </row>
    <row r="936" spans="4:4" x14ac:dyDescent="0.35">
      <c r="D936" s="48"/>
    </row>
    <row r="937" spans="4:4" x14ac:dyDescent="0.35">
      <c r="D937" s="48"/>
    </row>
    <row r="938" spans="4:4" x14ac:dyDescent="0.35">
      <c r="D938" s="48"/>
    </row>
    <row r="939" spans="4:4" x14ac:dyDescent="0.35">
      <c r="D939" s="48"/>
    </row>
    <row r="940" spans="4:4" x14ac:dyDescent="0.35">
      <c r="D940" s="48"/>
    </row>
    <row r="941" spans="4:4" x14ac:dyDescent="0.35">
      <c r="D941" s="48"/>
    </row>
    <row r="942" spans="4:4" x14ac:dyDescent="0.35">
      <c r="D942" s="48"/>
    </row>
    <row r="943" spans="4:4" x14ac:dyDescent="0.35">
      <c r="D943" s="48"/>
    </row>
    <row r="944" spans="4:4" x14ac:dyDescent="0.35">
      <c r="D944" s="48"/>
    </row>
    <row r="945" spans="4:4" x14ac:dyDescent="0.35">
      <c r="D945" s="48"/>
    </row>
    <row r="946" spans="4:4" x14ac:dyDescent="0.35">
      <c r="D946" s="48"/>
    </row>
    <row r="947" spans="4:4" x14ac:dyDescent="0.35">
      <c r="D947" s="48"/>
    </row>
    <row r="948" spans="4:4" x14ac:dyDescent="0.35">
      <c r="D948" s="48"/>
    </row>
    <row r="949" spans="4:4" x14ac:dyDescent="0.35">
      <c r="D949" s="48"/>
    </row>
    <row r="950" spans="4:4" x14ac:dyDescent="0.35">
      <c r="D950" s="48"/>
    </row>
    <row r="951" spans="4:4" x14ac:dyDescent="0.35">
      <c r="D951" s="48"/>
    </row>
    <row r="952" spans="4:4" x14ac:dyDescent="0.35">
      <c r="D952" s="48"/>
    </row>
    <row r="953" spans="4:4" x14ac:dyDescent="0.35">
      <c r="D953" s="48"/>
    </row>
    <row r="954" spans="4:4" x14ac:dyDescent="0.35">
      <c r="D954" s="48"/>
    </row>
    <row r="955" spans="4:4" x14ac:dyDescent="0.35">
      <c r="D955" s="48"/>
    </row>
    <row r="956" spans="4:4" x14ac:dyDescent="0.35">
      <c r="D956" s="48"/>
    </row>
    <row r="957" spans="4:4" x14ac:dyDescent="0.35">
      <c r="D957" s="48"/>
    </row>
    <row r="958" spans="4:4" x14ac:dyDescent="0.35">
      <c r="D958" s="48"/>
    </row>
    <row r="959" spans="4:4" x14ac:dyDescent="0.35">
      <c r="D959" s="48"/>
    </row>
    <row r="960" spans="4:4" x14ac:dyDescent="0.35">
      <c r="D960" s="48"/>
    </row>
    <row r="961" spans="4:4" x14ac:dyDescent="0.35">
      <c r="D961" s="48"/>
    </row>
    <row r="962" spans="4:4" x14ac:dyDescent="0.35">
      <c r="D962" s="48"/>
    </row>
    <row r="963" spans="4:4" x14ac:dyDescent="0.35">
      <c r="D963" s="48"/>
    </row>
    <row r="964" spans="4:4" x14ac:dyDescent="0.35">
      <c r="D964" s="48"/>
    </row>
    <row r="965" spans="4:4" x14ac:dyDescent="0.35">
      <c r="D965" s="48"/>
    </row>
    <row r="966" spans="4:4" x14ac:dyDescent="0.35">
      <c r="D966" s="48"/>
    </row>
    <row r="967" spans="4:4" x14ac:dyDescent="0.35">
      <c r="D967" s="48"/>
    </row>
    <row r="968" spans="4:4" x14ac:dyDescent="0.35">
      <c r="D968" s="48"/>
    </row>
    <row r="969" spans="4:4" x14ac:dyDescent="0.35">
      <c r="D969" s="48"/>
    </row>
    <row r="970" spans="4:4" x14ac:dyDescent="0.35">
      <c r="D970" s="48"/>
    </row>
    <row r="971" spans="4:4" x14ac:dyDescent="0.35">
      <c r="D971" s="48"/>
    </row>
    <row r="972" spans="4:4" x14ac:dyDescent="0.35">
      <c r="D972" s="48"/>
    </row>
    <row r="973" spans="4:4" x14ac:dyDescent="0.35">
      <c r="D973" s="48"/>
    </row>
    <row r="974" spans="4:4" x14ac:dyDescent="0.35">
      <c r="D974" s="48"/>
    </row>
    <row r="975" spans="4:4" x14ac:dyDescent="0.35">
      <c r="D975" s="48"/>
    </row>
    <row r="976" spans="4:4" x14ac:dyDescent="0.35">
      <c r="D976" s="48"/>
    </row>
    <row r="977" spans="4:4" x14ac:dyDescent="0.35">
      <c r="D977" s="48"/>
    </row>
    <row r="978" spans="4:4" x14ac:dyDescent="0.35">
      <c r="D978" s="48"/>
    </row>
    <row r="979" spans="4:4" x14ac:dyDescent="0.35">
      <c r="D979" s="48"/>
    </row>
    <row r="980" spans="4:4" x14ac:dyDescent="0.35">
      <c r="D980" s="48"/>
    </row>
    <row r="981" spans="4:4" x14ac:dyDescent="0.35">
      <c r="D981" s="48"/>
    </row>
    <row r="982" spans="4:4" x14ac:dyDescent="0.35">
      <c r="D982" s="48"/>
    </row>
    <row r="983" spans="4:4" x14ac:dyDescent="0.35">
      <c r="D983" s="48"/>
    </row>
    <row r="984" spans="4:4" x14ac:dyDescent="0.35">
      <c r="D984" s="48"/>
    </row>
    <row r="985" spans="4:4" x14ac:dyDescent="0.35">
      <c r="D985" s="48"/>
    </row>
    <row r="986" spans="4:4" x14ac:dyDescent="0.35">
      <c r="D986" s="48"/>
    </row>
    <row r="987" spans="4:4" x14ac:dyDescent="0.35">
      <c r="D987" s="48"/>
    </row>
    <row r="988" spans="4:4" x14ac:dyDescent="0.35">
      <c r="D988" s="48"/>
    </row>
    <row r="989" spans="4:4" x14ac:dyDescent="0.35">
      <c r="D989" s="48"/>
    </row>
    <row r="990" spans="4:4" x14ac:dyDescent="0.35">
      <c r="D990" s="48"/>
    </row>
    <row r="991" spans="4:4" x14ac:dyDescent="0.35">
      <c r="D991" s="48"/>
    </row>
    <row r="992" spans="4:4" x14ac:dyDescent="0.35">
      <c r="D992" s="48"/>
    </row>
    <row r="993" spans="4:4" x14ac:dyDescent="0.35">
      <c r="D993" s="48"/>
    </row>
    <row r="994" spans="4:4" x14ac:dyDescent="0.35">
      <c r="D994" s="48"/>
    </row>
    <row r="995" spans="4:4" x14ac:dyDescent="0.35">
      <c r="D995" s="48"/>
    </row>
    <row r="996" spans="4:4" x14ac:dyDescent="0.35">
      <c r="D996" s="48"/>
    </row>
    <row r="997" spans="4:4" x14ac:dyDescent="0.35">
      <c r="D997" s="48"/>
    </row>
    <row r="998" spans="4:4" x14ac:dyDescent="0.35">
      <c r="D998" s="48"/>
    </row>
    <row r="999" spans="4:4" x14ac:dyDescent="0.35">
      <c r="D999" s="48"/>
    </row>
    <row r="1000" spans="4:4" x14ac:dyDescent="0.35">
      <c r="D1000" s="48"/>
    </row>
  </sheetData>
  <sheetProtection algorithmName="SHA-512" hashValue="FJ0qATKp7zB7MptJTqigA1f5i1GNh9uWusa8WAyoV926R9qpauA9E/u+EgmO8DQ4a31yvXcFkCUtZknvakPdbQ==" saltValue="HUZUjatnn85Mw1pnsL73sA==" spinCount="100000" sheet="1" objects="1" scenarios="1"/>
  <dataValidations count="2">
    <dataValidation type="list" allowBlank="1" showInputMessage="1" showErrorMessage="1" sqref="C14 C645 C641 C633 C629 C622 C618 C612 C607 C599 C592 C583 C574 C567 C561 C557 C550 C543 C538 C531 C526 C517 C512 C506 C500 C495 C485 C480 C474 C465 C458 C451 C445 C440 C435 C429 C424 C420 C412 C408 C401 C395 C388 C383 C378 C373 C367 C362 C355 C347 C341 C335 C328 C323 C317 C310 C305 C296 C291 C284 C279 C275 C266 C259 C250 C241 C232 C225 C219 C215 C211 C206 C202 C198 C194 C188 C183 C178 C173 C165 C158 C151 C141 C130 C122 C117 C108 C99 C90 C84 C79 C72 C64 C58 C53 C49 C43 C37 C30 C25 C20" xr:uid="{00000000-0002-0000-0000-000000000000}">
      <formula1>$A$3:$A$7</formula1>
    </dataValidation>
    <dataValidation type="list" allowBlank="1" showInputMessage="1" showErrorMessage="1" sqref="C646:C648 C642:C644 C634:C639 C630:C632 C623:C628 C619:C621 C613:C615 C608:C611 C600:C605 C593:C596 C584:C591 C575:C581 C568:C573 C562:C566 C558:C560 C551:C554 C544:C549 C539:C541 C532:C537 C527:C530 C518:C524 C513:C516 C507:C510 C501:C505 C496:C499 C486:C492 C481:C484 C475:C479 C466:C472 C459:C464 C452:C457 C446:C449 C441:C444 C436:C439 C430:C433 C425:C428 C421:C423 C413:C418 C409:C411 C402:C407 C396:C400 C389:C393 C384:C387 C379:C380 C374:C377 C368:C371 C363:C366 C356:C361 C348:C354 C342:C345 C336:C340 C329:C333 C324:C327 C318:C322 C311:C316 C306:C309 C297:C303 C292:C295 C285:C288 C280:C283 C276:C278 C267:C273 C260:C265 C251:C258 C242:C249 C233:C239 C226:C231 C220:C222 C216:C218 C212:C214 C207:C210 C203:C205 C199:C201 C195:C197 C189:C192 C184:C187 C179:C182 C174:C177 C166:C171 C159:C164 C152:C157 C142:C150 C131:C140 C123:C129 C118:C121 C109:C115 C100:C107 C91:C98 C85:C88 C80:C83 C73:C78 C65:C71 C59:C63 C54:C55 C50:C52 C44:C48 C38:C41 C31:C36 C26:C29 C21:C23 C15:C19" xr:uid="{00000000-0002-0000-0000-000001000000}">
      <formula1>$A$9:$A$10</formula1>
    </dataValidation>
  </dataValidations>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workbookViewId="0">
      <selection activeCell="A15" sqref="A15"/>
    </sheetView>
  </sheetViews>
  <sheetFormatPr defaultColWidth="10.90625" defaultRowHeight="14.5" x14ac:dyDescent="0.35"/>
  <cols>
    <col min="1" max="1" width="10.7265625" customWidth="1"/>
    <col min="2" max="2" width="100.7265625" customWidth="1"/>
    <col min="3" max="3" width="9.1796875" customWidth="1"/>
  </cols>
  <sheetData>
    <row r="1" spans="1:2" x14ac:dyDescent="0.35">
      <c r="A1" s="48"/>
    </row>
    <row r="2" spans="1:2" x14ac:dyDescent="0.35">
      <c r="A2" s="48"/>
    </row>
    <row r="3" spans="1:2" ht="23.5" x14ac:dyDescent="0.35">
      <c r="A3" s="49" t="s">
        <v>1278</v>
      </c>
      <c r="B3" s="49" t="s">
        <v>1317</v>
      </c>
    </row>
    <row r="4" spans="1:2" x14ac:dyDescent="0.35">
      <c r="A4" s="48">
        <f>-4.28912140814381E-16 + v_2144 * 0.281533301954828 + v_3112 * 0.243512680915675 + v_4263 * 0.250727396150988 + v_4322 * 0.2308663411808</f>
        <v>-4.2891214081438101E-16</v>
      </c>
      <c r="B4" t="s">
        <v>1279</v>
      </c>
    </row>
    <row r="5" spans="1:2" x14ac:dyDescent="0.35">
      <c r="A5" s="48">
        <f>-5.41783756818165E-16 + v_1111 * 0.568592122759593 + v_1112 * 0.431407877240407</f>
        <v>-5.4178375681816495E-16</v>
      </c>
      <c r="B5" t="s">
        <v>12</v>
      </c>
    </row>
    <row r="6" spans="1:2" x14ac:dyDescent="0.35">
      <c r="A6" s="48">
        <f>-1.80594585606055E-16 + v_1121 * 0.295995649143059 + v_1122 * 0.357097480222 + v_1123 * 0.346906870634941</f>
        <v>-1.8059458560605499E-16</v>
      </c>
      <c r="B6" t="s">
        <v>34</v>
      </c>
    </row>
    <row r="7" spans="1:2" x14ac:dyDescent="0.35">
      <c r="A7" s="48">
        <f>-6.32081049621192E-16 + v_1131 * 0.333569079075332 + v_1132 * 0.31399058876289 + v_1133 * 0.352440332161779</f>
        <v>-6.3208104962119197E-16</v>
      </c>
      <c r="B7" t="s">
        <v>70</v>
      </c>
    </row>
    <row r="8" spans="1:2" x14ac:dyDescent="0.35">
      <c r="A8" s="48">
        <f>1.08356751363633E-15 + v_2111 * 0.211803780858542 + v_2112 * 0.210105974717774 + v_2113 * 0.220096820085967 + v_2114 * 0.204741816342727 + v_2115 * 0.153251607994991</f>
        <v>1.0835675136363299E-15</v>
      </c>
      <c r="B8" t="s">
        <v>100</v>
      </c>
    </row>
    <row r="9" spans="1:2" x14ac:dyDescent="0.35">
      <c r="A9" s="48">
        <f>1.9865404416666E-15 + v_2121 * 0.374809658165908 + v_2122 * 0.378621644035826 + v_2123 * 0.246568697798265</f>
        <v>1.9865404416666001E-15</v>
      </c>
      <c r="B9" t="s">
        <v>164</v>
      </c>
    </row>
    <row r="10" spans="1:2" x14ac:dyDescent="0.35">
      <c r="A10" s="48">
        <f>1.03841886723482E-15 + v_2131 * 0.128546426227238 + v_2132 * 0.157341233838468 + v_2133 * 0.148933830903346 + v_2134 * 0.152066352709034 + v_2135 * 0.164159251372526 + v_2136 * 0.125766019905451 + v_2137 * 0.123186885043937</f>
        <v>1.0384188672348201E-15</v>
      </c>
      <c r="B10" t="s">
        <v>218</v>
      </c>
    </row>
    <row r="11" spans="1:2" x14ac:dyDescent="0.35">
      <c r="A11" s="48">
        <f>-7.67526988825734E-16 + v_2141 * 0.356167197909021 + v_2142 * 0.312199532682506 + v_2143 * 0.331633269408473</f>
        <v>-7.6752698882573402E-16</v>
      </c>
      <c r="B11" t="s">
        <v>330</v>
      </c>
    </row>
    <row r="12" spans="1:2" x14ac:dyDescent="0.35">
      <c r="A12" s="48">
        <f>1.63663843205487E-15 + v_2151 * 0.140100654522906 + v_2152 * 0.152710053016721 + v_2153 * 0.139757103571142 + v_2154 * 0.150597358316614 + v_2155 * 0.15435752150991 + v_2156 * 0.133339075265186 + v_2157 * 0.129138233797522</f>
        <v>1.63663843205487E-15</v>
      </c>
      <c r="B12" t="s">
        <v>372</v>
      </c>
    </row>
    <row r="13" spans="1:2" x14ac:dyDescent="0.35">
      <c r="A13" s="48">
        <f>2.1445607040719E-15 + v_3111 * 0.218278151110631 + v_3121 * 0.236888407892817 + v_3122 * 0.12554592725476 + v_3123 * 0.247112372854888 + v_3124 * 0.172175140886904</f>
        <v>2.1445607040719002E-15</v>
      </c>
      <c r="B13" t="s">
        <v>1280</v>
      </c>
    </row>
    <row r="14" spans="1:2" x14ac:dyDescent="0.35">
      <c r="A14" s="48">
        <f>-1.58020262405298E-16 + v_3131 * 0.292668769620726 + v_3132 * 0.346006193410608 + v_3133 * 0.361325036968665</f>
        <v>-1.5802026240529799E-16</v>
      </c>
      <c r="B14" t="s">
        <v>525</v>
      </c>
    </row>
    <row r="15" spans="1:2" x14ac:dyDescent="0.35">
      <c r="A15" s="48">
        <f>6.77229696022706E-16 + v_2132 * 0.527027889628697 + v_2152 * 0.472972110371303</f>
        <v>6.7722969602270602E-16</v>
      </c>
      <c r="B15" t="s">
        <v>1281</v>
      </c>
    </row>
    <row r="16" spans="1:2" x14ac:dyDescent="0.35">
      <c r="A16" s="48">
        <f>4.51486464015137E-16 + v_4111 * 0.48555111488176 + v_4112 * 0.514448885118239</f>
        <v>4.5148646401513705E-16</v>
      </c>
      <c r="B16" t="s">
        <v>557</v>
      </c>
    </row>
    <row r="17" spans="1:2" x14ac:dyDescent="0.35">
      <c r="A17" s="48">
        <f>-4.51486464015137E-16 + v_4121 * 0.199323979595424 + v_4122 * 0.193484728903031 + v_4123 * 0.191268334824199 + v_4124 * 0.205958627703256 + v_4125 * 0.20996432897409</f>
        <v>-4.5148646401513705E-16</v>
      </c>
      <c r="B17" t="s">
        <v>585</v>
      </c>
    </row>
    <row r="18" spans="1:2" x14ac:dyDescent="0.35">
      <c r="A18" s="48">
        <f>-2.21228367367417E-15 + v_4131 * 0.465578400642546 + v_4132 * 0.534421599357457</f>
        <v>-2.21228367367417E-15</v>
      </c>
      <c r="B18" t="s">
        <v>645</v>
      </c>
    </row>
    <row r="19" spans="1:2" x14ac:dyDescent="0.35">
      <c r="A19" s="48">
        <f>1.80594585606055E-16 + v_4141 * 0.233517948032067 + v_4142 * 0.260128735608598 + v_4143 * 0.265608609303668 + v_4144 * 0.240744707055668</f>
        <v>1.8059458560605499E-16</v>
      </c>
      <c r="B19" t="s">
        <v>669</v>
      </c>
    </row>
    <row r="20" spans="1:2" x14ac:dyDescent="0.35">
      <c r="A20" s="48">
        <f>1.89624314886358E-15 + v_4151 * 0.501561190859988 + v_4152 * 0.498438809140008</f>
        <v>1.89624314886358E-15</v>
      </c>
      <c r="B20" t="s">
        <v>721</v>
      </c>
    </row>
    <row r="21" spans="1:2" x14ac:dyDescent="0.35">
      <c r="A21" s="48">
        <f>1.17386480643936E-15 + v_2133 * 0.327403834851957 + v_2153 * 0.275682914168293 + v_2123 * 0.243315386223291 + v_3132C * 0.153597864756459</f>
        <v>1.17386480643936E-15</v>
      </c>
      <c r="B21" t="s">
        <v>1282</v>
      </c>
    </row>
    <row r="22" spans="1:2" x14ac:dyDescent="0.35">
      <c r="A22" s="48">
        <f>-1.39960803844693E-15 + v_4211 * 0.502245016099551 + v_4212 * 0.497754983900449</f>
        <v>-1.3996080384469299E-15</v>
      </c>
      <c r="B22" t="s">
        <v>1283</v>
      </c>
    </row>
    <row r="23" spans="1:2" x14ac:dyDescent="0.35">
      <c r="A23" s="48">
        <f>2.70891878409082E-16 + v_4221 * 0.243988021274905 + v_4222 * 0.241081341165387 + v_4223 * 0.262416152533095 + v_4224 * 0.252514485026613</f>
        <v>2.7089187840908198E-16</v>
      </c>
      <c r="B23" t="s">
        <v>1284</v>
      </c>
    </row>
    <row r="24" spans="1:2" x14ac:dyDescent="0.35">
      <c r="A24" s="48">
        <f>6.77229696022706E-16 + v_4231 * 0.313582452156392 + v_4232 * 0.334855680127543 + v_4233 * 0.351561867716065</f>
        <v>6.7722969602270602E-16</v>
      </c>
      <c r="B24" t="s">
        <v>1285</v>
      </c>
    </row>
    <row r="25" spans="1:2" x14ac:dyDescent="0.35">
      <c r="A25" s="48">
        <f>-9.02972928030275E-16 + v_4241 * 0.352918884966675 + v_4242 * 0.314480446156258 + v_4243 * 0.332600668877067</f>
        <v>-9.0297292803027508E-16</v>
      </c>
      <c r="B25" t="s">
        <v>1286</v>
      </c>
    </row>
    <row r="26" spans="1:2" x14ac:dyDescent="0.35">
      <c r="A26" s="48">
        <f>2.25743232007569E-17 + v_4251 * 0.375836866199098 + v_4252 * 0.301047566345608 + v_4253 * 0.323115567455294</f>
        <v>2.2574323200756899E-17</v>
      </c>
      <c r="B26" t="s">
        <v>1287</v>
      </c>
    </row>
    <row r="27" spans="1:2" x14ac:dyDescent="0.35">
      <c r="A27" s="48">
        <f>3.6118917121211E-16 + v_4261 * 0.509278560342789 + v_4262 * 0.49072143965721</f>
        <v>3.6118917121210998E-16</v>
      </c>
      <c r="B27" t="s">
        <v>1288</v>
      </c>
    </row>
    <row r="28" spans="1:2" x14ac:dyDescent="0.35">
      <c r="A28" s="48">
        <f>0 + v_2134 * 0.412249768691936 + v_2154 * 0.379636834543667 + v_3132D * 0.208113396764396</f>
        <v>0</v>
      </c>
      <c r="B28" t="s">
        <v>1289</v>
      </c>
    </row>
    <row r="29" spans="1:2" x14ac:dyDescent="0.35">
      <c r="A29" s="48">
        <f>4.96635110416651E-16 + v_4311 * 0.337660097060824 + v_4312 * 0.35429527604421 + v_4313 * 0.308044626894966</f>
        <v>4.96635110416651E-16</v>
      </c>
      <c r="B29" t="s">
        <v>1290</v>
      </c>
    </row>
    <row r="30" spans="1:2" x14ac:dyDescent="0.35">
      <c r="A30" s="48">
        <f>v_4321 * 1</f>
        <v>0</v>
      </c>
      <c r="B30" t="s">
        <v>1291</v>
      </c>
    </row>
    <row r="31" spans="1:2" x14ac:dyDescent="0.35">
      <c r="A31" s="48">
        <f>3.6118917121211E-16 + v_4331 * 0.307803366515991 + v_4332 * 0.370199417940985 + v_4333 * 0.321997215543025</f>
        <v>3.6118917121210998E-16</v>
      </c>
      <c r="B31" t="s">
        <v>1292</v>
      </c>
    </row>
    <row r="32" spans="1:2" x14ac:dyDescent="0.35">
      <c r="A32" s="48">
        <f>8.57824281628761E-16 + v_4341 * 0.51991527180219 + v_4342 * 0.48008472819781</f>
        <v>8.5782428162876103E-16</v>
      </c>
      <c r="B32" t="s">
        <v>1293</v>
      </c>
    </row>
    <row r="33" spans="1:2" x14ac:dyDescent="0.35">
      <c r="A33" s="48">
        <f>2.12198638087115E-15 + v_2135 * 0.516229139911655 + v_2155 * 0.483770860088344</f>
        <v>2.12198638087115E-15</v>
      </c>
      <c r="B33" t="s">
        <v>1294</v>
      </c>
    </row>
    <row r="34" spans="1:2" x14ac:dyDescent="0.35">
      <c r="A34" s="48">
        <f>4.96635110416651E-16 + v_4411 * 0.24535910236699 + v_4412 * 0.249305189023386 + v_4413 * 0.255238120390257 + v_4414 * 0.250097588219368</f>
        <v>4.96635110416651E-16</v>
      </c>
      <c r="B34" t="s">
        <v>1089</v>
      </c>
    </row>
    <row r="35" spans="1:2" x14ac:dyDescent="0.35">
      <c r="A35" s="48">
        <f>9.02972928030275E-17 + v_4421 * 0.508304453652557 + v_4422 * 0.491695546347443</f>
        <v>9.0297292803027496E-17</v>
      </c>
      <c r="B35" t="s">
        <v>1141</v>
      </c>
    </row>
    <row r="36" spans="1:2" x14ac:dyDescent="0.35">
      <c r="A36" s="48">
        <f>-1.48990533124995E-15 + v_2136 * 0.503659603764979 + v_2156 * 0.496340396235024</f>
        <v>-1.4899053312499499E-15</v>
      </c>
      <c r="B36" t="s">
        <v>1295</v>
      </c>
    </row>
    <row r="37" spans="1:2" x14ac:dyDescent="0.35">
      <c r="A37" s="48">
        <f>-5.64358080018922E-16 + v_5111 * 0.339628052922265 + v_5121 * 0.34313726605849 + v_5122 * 0.317234681019245</f>
        <v>-5.6435808001892203E-16</v>
      </c>
      <c r="B37" t="s">
        <v>1296</v>
      </c>
    </row>
    <row r="38" spans="1:2" x14ac:dyDescent="0.35">
      <c r="A38" s="48">
        <f>-1.71564856325752E-15 + v_2137 * 0.495403516172948 + v_2157 * 0.504596483827056</f>
        <v>-1.7156485632575201E-15</v>
      </c>
      <c r="B38" t="s">
        <v>1297</v>
      </c>
    </row>
    <row r="39" spans="1:2" x14ac:dyDescent="0.35">
      <c r="A39" s="48">
        <f>8.57824281628761E-16 + v_6111 * 0.239415711176407 + v_6112 * 0.270989590624815 + v_6113 * 0.240298904952329 + v_6114 * 0.249295793246449</f>
        <v>8.5782428162876103E-16</v>
      </c>
      <c r="B39" t="s">
        <v>1211</v>
      </c>
    </row>
    <row r="40" spans="1:2" x14ac:dyDescent="0.35">
      <c r="A40" s="48">
        <f>5.41783756818165E-16 + v_6121 * 0.522073400806798 + v_6122 * 0.477926599193201</f>
        <v>5.4178375681816495E-16</v>
      </c>
      <c r="B40" t="s">
        <v>1257</v>
      </c>
    </row>
    <row r="41" spans="1:2" x14ac:dyDescent="0.35">
      <c r="A41" s="48">
        <f>0.000952643038058146 + v_1110 * 0.364428928571871 + v_1120 * 0.320852013834665 + v_1130 * 0.313766414555408</f>
        <v>9.5264303805769239E-4</v>
      </c>
      <c r="B41" t="s">
        <v>1298</v>
      </c>
    </row>
    <row r="42" spans="1:2" x14ac:dyDescent="0.35">
      <c r="A42" s="48">
        <f>-0.000407114473255281 + v_2110 * 0.172595123019979 + v_2120 * 0.219012430934891 + v_2130 * 0.221683944217855 + v_2140 * 0.176536255447542 + v_2150 * 0.210237769271823</f>
        <v>-4.0711447325422013E-4</v>
      </c>
      <c r="B42" t="s">
        <v>1299</v>
      </c>
    </row>
    <row r="43" spans="1:2" x14ac:dyDescent="0.35">
      <c r="A43" s="48">
        <f>9.02972928030275E-17 + v_Acc * 0.610338296672689 + v_3130 * 0.389661703327311</f>
        <v>1.3376303754283767E-15</v>
      </c>
      <c r="B43" t="s">
        <v>1300</v>
      </c>
    </row>
    <row r="44" spans="1:2" x14ac:dyDescent="0.35">
      <c r="A44" s="48">
        <f>-0.000273969644683824 + v_4110 * 0.182576029703643 + v_4120 * 0.23595393786405 + v_4130 * 0.197681538606858 + v_4140 * 0.219710489481313 + v_4150 * 0.164351973988821</f>
        <v>-2.7396964468393405E-4</v>
      </c>
      <c r="B44" t="s">
        <v>1301</v>
      </c>
    </row>
    <row r="45" spans="1:2" x14ac:dyDescent="0.35">
      <c r="A45" s="48">
        <f>6.77229696022706E-16 + v_PlanejamentoTI * 0.153402950545233 + v_ServicosTI * 0.185165801954126 + v_RiscosTISegInfo * 0.163182752556826 + v_EstruturaSegInfo * 0.157769302046022 + v_ProcessoSegInfo * 0.18213461663734 + v_GerirSoluções * 0.158344576260455</f>
        <v>5.420403144824804E-16</v>
      </c>
      <c r="B45" t="s">
        <v>1302</v>
      </c>
    </row>
    <row r="46" spans="1:2" x14ac:dyDescent="0.35">
      <c r="A46" s="48">
        <f>-2.25743232007569E-17 + v_ProcessoContrat * 0.298263309947922 + v_IntegrContrat * 0.207978534908727 + v_PessoasContrat * 0.261112980853118 + v_ContratSustent * 0.232645174290234</f>
        <v>4.1943356932544429E-16</v>
      </c>
      <c r="B46" t="s">
        <v>1303</v>
      </c>
    </row>
    <row r="47" spans="1:2" x14ac:dyDescent="0.35">
      <c r="A47" s="48">
        <f>0.000314380428949533 + v_4410 * 0.523883589572274 + v_4420 * 0.475802029998777</f>
        <v>3.1438042894983616E-4</v>
      </c>
      <c r="B47" t="s">
        <v>1304</v>
      </c>
    </row>
    <row r="48" spans="1:2" x14ac:dyDescent="0.35">
      <c r="A48" s="48">
        <f>5.86932403219679E-16 + v_GovernancaSustentAmb * 0.471018228679374 + v_iGestSustentAmb * 0.528981771320626</f>
        <v>-4.1337530363314528E-16</v>
      </c>
      <c r="B48" t="s">
        <v>1305</v>
      </c>
    </row>
    <row r="49" spans="1:2" x14ac:dyDescent="0.35">
      <c r="A49" s="48">
        <f>9.93270220833302E-16 + v_6110 * 0.526198477821276 + v_6120 * 0.473801522178724</f>
        <v>1.7013540207366399E-15</v>
      </c>
      <c r="B49" t="s">
        <v>1306</v>
      </c>
    </row>
    <row r="50" spans="1:2" x14ac:dyDescent="0.35">
      <c r="A50" s="48">
        <f>0.000649175944408445 + v_Lid * 0.327622986971717 + v_Estr * 0.318867072220553 + v_Cont * 0.352729542596039</f>
        <v>8.3146830191000332E-4</v>
      </c>
      <c r="B50" t="s">
        <v>1307</v>
      </c>
    </row>
    <row r="51" spans="1:2" x14ac:dyDescent="0.35">
      <c r="A51" s="48">
        <f>-0.000258671466557286 + v_iGestPessoas * 0.247235623087001 + v_iGestTI * 0.255084180737179 + v_iGestContrat * 0.276255350468755 + v_iGestOrcament * 0.221766165898724</f>
        <v>-2.566875800055872E-4</v>
      </c>
      <c r="B51" t="s">
        <v>1308</v>
      </c>
    </row>
    <row r="52" spans="1:2" x14ac:dyDescent="0.35">
      <c r="A52" s="48">
        <f>-0.00186996132848165 + v_GovernancaPessoas * 0.436356378352083 + v_iGestPessoas * 0.565513582976399</f>
        <v>-2.0248948838733367E-3</v>
      </c>
      <c r="B52" t="s">
        <v>1309</v>
      </c>
    </row>
    <row r="53" spans="1:2" x14ac:dyDescent="0.35">
      <c r="A53" s="48">
        <f>1.80594585606055E-16 + v_GovernancaTI * 0.477905009245366 + v_iGestTI * 0.522531998627766</f>
        <v>1.0248238656436204E-15</v>
      </c>
      <c r="B53" t="s">
        <v>1310</v>
      </c>
    </row>
    <row r="54" spans="1:2" x14ac:dyDescent="0.35">
      <c r="A54" s="48">
        <f>-0.000817959694030808 + v_GovernancaContrat * 0.449214900363367 + v_iGestContrat * 0.551603059330665</f>
        <v>-8.1795969403057665E-4</v>
      </c>
      <c r="B54" t="s">
        <v>1311</v>
      </c>
    </row>
    <row r="55" spans="1:2" x14ac:dyDescent="0.35">
      <c r="A55" s="48">
        <f>-0.00220365244377931 + v_GovernancaOrcament * 0.45548963776522 + v_iGestOrcament * 0.54671401467856</f>
        <v>-2.0317762573308106E-3</v>
      </c>
      <c r="B55" t="s">
        <v>1312</v>
      </c>
    </row>
    <row r="56" spans="1:2" x14ac:dyDescent="0.35">
      <c r="A56" s="48">
        <f>-6.32081049621192E-16 + v_GovernancaSustentSocial * 0.443332205464005 + v_iGestSustentSocial * 0.556667794535996</f>
        <v>-4.4559432052288523E-16</v>
      </c>
      <c r="B56" t="s">
        <v>1313</v>
      </c>
    </row>
    <row r="57" spans="1:2" x14ac:dyDescent="0.35">
      <c r="A57" s="48">
        <f>-0.0000533217881373738 + v_iGovPub * 0.245014054446589 + v_iGestPessoas * 0.188707164563222 + v_iGestTI * 0.191331944700404 + v_iGestContrat * 0.208875461929711 + v_iGestOrcament * 0.166830607034093</f>
        <v>1.5114787463424905E-4</v>
      </c>
      <c r="B57" t="s">
        <v>1314</v>
      </c>
    </row>
    <row r="58" spans="1:2" x14ac:dyDescent="0.35">
      <c r="A58" s="48">
        <f>-1.80594585606055E-16 + v_iGovSustentAmb * 0.448716429407244 + v_iGovSustentSocial * 0.551283570592755</f>
        <v>-6.1173170391116396E-16</v>
      </c>
      <c r="B58" t="s">
        <v>1315</v>
      </c>
    </row>
    <row r="59" spans="1:2" x14ac:dyDescent="0.35">
      <c r="A59" s="48">
        <f>-0.000475493424701871 + v_Lid * 0.198969369235789 + v_Estr * 0.205189940429314 + v_Cont * 0.211026401820784 + v_iES * 0.154421112767323 + v_iGest * 0.231040214796368</f>
        <v>-4.2878758844747415E-4</v>
      </c>
      <c r="B59" t="s">
        <v>1316</v>
      </c>
    </row>
    <row r="60" spans="1:2" x14ac:dyDescent="0.35">
      <c r="A60" s="48"/>
    </row>
    <row r="61" spans="1:2" x14ac:dyDescent="0.35">
      <c r="A61" s="48"/>
    </row>
    <row r="62" spans="1:2" x14ac:dyDescent="0.35">
      <c r="A62" s="48"/>
    </row>
    <row r="63" spans="1:2" x14ac:dyDescent="0.35">
      <c r="A63" s="48"/>
    </row>
    <row r="64" spans="1:2" x14ac:dyDescent="0.35">
      <c r="A64" s="48"/>
    </row>
    <row r="65" spans="1:1" x14ac:dyDescent="0.35">
      <c r="A65" s="48"/>
    </row>
    <row r="66" spans="1:1" x14ac:dyDescent="0.35">
      <c r="A66" s="48"/>
    </row>
    <row r="67" spans="1:1" x14ac:dyDescent="0.35">
      <c r="A67" s="48"/>
    </row>
    <row r="68" spans="1:1" x14ac:dyDescent="0.35">
      <c r="A68" s="48"/>
    </row>
    <row r="69" spans="1:1" x14ac:dyDescent="0.35">
      <c r="A69" s="48"/>
    </row>
    <row r="70" spans="1:1" x14ac:dyDescent="0.35">
      <c r="A70" s="48"/>
    </row>
    <row r="71" spans="1:1" x14ac:dyDescent="0.35">
      <c r="A71" s="48"/>
    </row>
    <row r="72" spans="1:1" x14ac:dyDescent="0.35">
      <c r="A72" s="48"/>
    </row>
    <row r="73" spans="1:1" x14ac:dyDescent="0.35">
      <c r="A73" s="48"/>
    </row>
    <row r="74" spans="1:1" x14ac:dyDescent="0.35">
      <c r="A74" s="48"/>
    </row>
    <row r="75" spans="1:1" x14ac:dyDescent="0.35">
      <c r="A75" s="48"/>
    </row>
    <row r="76" spans="1:1" x14ac:dyDescent="0.35">
      <c r="A76" s="48"/>
    </row>
    <row r="77" spans="1:1" x14ac:dyDescent="0.35">
      <c r="A77" s="48"/>
    </row>
    <row r="78" spans="1:1" x14ac:dyDescent="0.35">
      <c r="A78" s="48"/>
    </row>
    <row r="79" spans="1:1" x14ac:dyDescent="0.35">
      <c r="A79" s="48"/>
    </row>
    <row r="80" spans="1:1" x14ac:dyDescent="0.35">
      <c r="A80" s="48"/>
    </row>
    <row r="81" spans="1:1" x14ac:dyDescent="0.35">
      <c r="A81" s="48"/>
    </row>
    <row r="82" spans="1:1" x14ac:dyDescent="0.35">
      <c r="A82" s="48"/>
    </row>
    <row r="83" spans="1:1" x14ac:dyDescent="0.35">
      <c r="A83" s="48"/>
    </row>
    <row r="84" spans="1:1" x14ac:dyDescent="0.35">
      <c r="A84" s="48"/>
    </row>
    <row r="85" spans="1:1" x14ac:dyDescent="0.35">
      <c r="A85" s="48"/>
    </row>
    <row r="86" spans="1:1" x14ac:dyDescent="0.35">
      <c r="A86" s="48"/>
    </row>
    <row r="87" spans="1:1" x14ac:dyDescent="0.35">
      <c r="A87" s="48"/>
    </row>
    <row r="88" spans="1:1" x14ac:dyDescent="0.35">
      <c r="A88" s="48"/>
    </row>
    <row r="89" spans="1:1" x14ac:dyDescent="0.35">
      <c r="A89" s="48"/>
    </row>
    <row r="90" spans="1:1" x14ac:dyDescent="0.35">
      <c r="A90" s="48"/>
    </row>
    <row r="91" spans="1:1" x14ac:dyDescent="0.35">
      <c r="A91" s="48"/>
    </row>
    <row r="92" spans="1:1" x14ac:dyDescent="0.35">
      <c r="A92" s="48"/>
    </row>
    <row r="93" spans="1:1" x14ac:dyDescent="0.35">
      <c r="A93" s="48"/>
    </row>
    <row r="94" spans="1:1" x14ac:dyDescent="0.35">
      <c r="A94" s="48"/>
    </row>
    <row r="95" spans="1:1" x14ac:dyDescent="0.35">
      <c r="A95" s="48"/>
    </row>
    <row r="96" spans="1:1" x14ac:dyDescent="0.35">
      <c r="A96" s="48"/>
    </row>
    <row r="97" spans="1:1" x14ac:dyDescent="0.35">
      <c r="A97" s="48"/>
    </row>
    <row r="98" spans="1:1" x14ac:dyDescent="0.35">
      <c r="A98" s="48"/>
    </row>
    <row r="99" spans="1:1" x14ac:dyDescent="0.35">
      <c r="A99" s="48"/>
    </row>
    <row r="100" spans="1:1" x14ac:dyDescent="0.35">
      <c r="A100" s="48"/>
    </row>
    <row r="101" spans="1:1" x14ac:dyDescent="0.35">
      <c r="A101" s="48"/>
    </row>
    <row r="102" spans="1:1" x14ac:dyDescent="0.35">
      <c r="A102" s="48"/>
    </row>
    <row r="103" spans="1:1" x14ac:dyDescent="0.35">
      <c r="A103" s="48"/>
    </row>
    <row r="104" spans="1:1" x14ac:dyDescent="0.35">
      <c r="A104" s="48"/>
    </row>
    <row r="105" spans="1:1" x14ac:dyDescent="0.35">
      <c r="A105" s="48"/>
    </row>
    <row r="106" spans="1:1" x14ac:dyDescent="0.35">
      <c r="A106" s="48"/>
    </row>
    <row r="107" spans="1:1" x14ac:dyDescent="0.35">
      <c r="A107" s="48"/>
    </row>
    <row r="108" spans="1:1" x14ac:dyDescent="0.35">
      <c r="A108" s="48"/>
    </row>
    <row r="109" spans="1:1" x14ac:dyDescent="0.35">
      <c r="A109" s="48"/>
    </row>
    <row r="110" spans="1:1" x14ac:dyDescent="0.35">
      <c r="A110" s="48"/>
    </row>
    <row r="111" spans="1:1" x14ac:dyDescent="0.35">
      <c r="A111" s="48"/>
    </row>
    <row r="112" spans="1:1" x14ac:dyDescent="0.35">
      <c r="A112" s="48"/>
    </row>
    <row r="113" spans="1:1" x14ac:dyDescent="0.35">
      <c r="A113" s="48"/>
    </row>
    <row r="114" spans="1:1" x14ac:dyDescent="0.35">
      <c r="A114" s="48"/>
    </row>
    <row r="115" spans="1:1" x14ac:dyDescent="0.35">
      <c r="A115" s="48"/>
    </row>
    <row r="116" spans="1:1" x14ac:dyDescent="0.35">
      <c r="A116" s="48"/>
    </row>
    <row r="117" spans="1:1" x14ac:dyDescent="0.35">
      <c r="A117" s="48"/>
    </row>
    <row r="118" spans="1:1" x14ac:dyDescent="0.35">
      <c r="A118" s="48"/>
    </row>
    <row r="119" spans="1:1" x14ac:dyDescent="0.35">
      <c r="A119" s="48"/>
    </row>
    <row r="120" spans="1:1" x14ac:dyDescent="0.35">
      <c r="A120" s="48"/>
    </row>
    <row r="121" spans="1:1" x14ac:dyDescent="0.35">
      <c r="A121" s="48"/>
    </row>
    <row r="122" spans="1:1" x14ac:dyDescent="0.35">
      <c r="A122" s="48"/>
    </row>
    <row r="123" spans="1:1" x14ac:dyDescent="0.35">
      <c r="A123" s="48"/>
    </row>
    <row r="124" spans="1:1" x14ac:dyDescent="0.35">
      <c r="A124" s="48"/>
    </row>
    <row r="125" spans="1:1" x14ac:dyDescent="0.35">
      <c r="A125" s="48"/>
    </row>
    <row r="126" spans="1:1" x14ac:dyDescent="0.35">
      <c r="A126" s="48"/>
    </row>
    <row r="127" spans="1:1" x14ac:dyDescent="0.35">
      <c r="A127" s="48"/>
    </row>
    <row r="128" spans="1:1" x14ac:dyDescent="0.35">
      <c r="A128" s="48"/>
    </row>
    <row r="129" spans="1:1" x14ac:dyDescent="0.35">
      <c r="A129" s="48"/>
    </row>
    <row r="130" spans="1:1" x14ac:dyDescent="0.35">
      <c r="A130" s="48"/>
    </row>
    <row r="131" spans="1:1" x14ac:dyDescent="0.35">
      <c r="A131" s="48"/>
    </row>
    <row r="132" spans="1:1" x14ac:dyDescent="0.35">
      <c r="A132" s="48"/>
    </row>
    <row r="133" spans="1:1" x14ac:dyDescent="0.35">
      <c r="A133" s="48"/>
    </row>
    <row r="134" spans="1:1" x14ac:dyDescent="0.35">
      <c r="A134" s="48"/>
    </row>
    <row r="135" spans="1:1" x14ac:dyDescent="0.35">
      <c r="A135" s="48"/>
    </row>
    <row r="136" spans="1:1" x14ac:dyDescent="0.35">
      <c r="A136" s="48"/>
    </row>
    <row r="137" spans="1:1" x14ac:dyDescent="0.35">
      <c r="A137" s="48"/>
    </row>
    <row r="138" spans="1:1" x14ac:dyDescent="0.35">
      <c r="A138" s="48"/>
    </row>
    <row r="139" spans="1:1" x14ac:dyDescent="0.35">
      <c r="A139" s="48"/>
    </row>
    <row r="140" spans="1:1" x14ac:dyDescent="0.35">
      <c r="A140" s="48"/>
    </row>
    <row r="141" spans="1:1" x14ac:dyDescent="0.35">
      <c r="A141" s="48"/>
    </row>
    <row r="142" spans="1:1" x14ac:dyDescent="0.35">
      <c r="A142" s="48"/>
    </row>
    <row r="143" spans="1:1" x14ac:dyDescent="0.35">
      <c r="A143" s="48"/>
    </row>
    <row r="144" spans="1:1" x14ac:dyDescent="0.35">
      <c r="A144" s="48"/>
    </row>
    <row r="145" spans="1:1" x14ac:dyDescent="0.35">
      <c r="A145" s="48"/>
    </row>
    <row r="146" spans="1:1" x14ac:dyDescent="0.35">
      <c r="A146" s="48"/>
    </row>
    <row r="147" spans="1:1" x14ac:dyDescent="0.35">
      <c r="A147" s="48"/>
    </row>
    <row r="148" spans="1:1" x14ac:dyDescent="0.35">
      <c r="A148" s="48"/>
    </row>
    <row r="149" spans="1:1" x14ac:dyDescent="0.35">
      <c r="A149" s="48"/>
    </row>
    <row r="150" spans="1:1" x14ac:dyDescent="0.35">
      <c r="A150" s="48"/>
    </row>
    <row r="151" spans="1:1" x14ac:dyDescent="0.35">
      <c r="A151" s="48"/>
    </row>
    <row r="152" spans="1:1" x14ac:dyDescent="0.35">
      <c r="A152" s="48"/>
    </row>
    <row r="153" spans="1:1" x14ac:dyDescent="0.35">
      <c r="A153" s="48"/>
    </row>
    <row r="154" spans="1:1" x14ac:dyDescent="0.35">
      <c r="A154" s="48"/>
    </row>
    <row r="155" spans="1:1" x14ac:dyDescent="0.35">
      <c r="A155" s="48"/>
    </row>
    <row r="156" spans="1:1" x14ac:dyDescent="0.35">
      <c r="A156" s="48"/>
    </row>
    <row r="157" spans="1:1" x14ac:dyDescent="0.35">
      <c r="A157" s="48"/>
    </row>
    <row r="158" spans="1:1" x14ac:dyDescent="0.35">
      <c r="A158" s="48"/>
    </row>
    <row r="159" spans="1:1" x14ac:dyDescent="0.35">
      <c r="A159" s="48"/>
    </row>
    <row r="160" spans="1:1" x14ac:dyDescent="0.35">
      <c r="A160" s="48"/>
    </row>
    <row r="161" spans="1:1" x14ac:dyDescent="0.35">
      <c r="A161" s="48"/>
    </row>
    <row r="162" spans="1:1" x14ac:dyDescent="0.35">
      <c r="A162" s="48"/>
    </row>
    <row r="163" spans="1:1" x14ac:dyDescent="0.35">
      <c r="A163" s="48"/>
    </row>
    <row r="164" spans="1:1" x14ac:dyDescent="0.35">
      <c r="A164" s="48"/>
    </row>
    <row r="165" spans="1:1" x14ac:dyDescent="0.35">
      <c r="A165" s="48"/>
    </row>
    <row r="166" spans="1:1" x14ac:dyDescent="0.35">
      <c r="A166" s="48"/>
    </row>
    <row r="167" spans="1:1" x14ac:dyDescent="0.35">
      <c r="A167" s="48"/>
    </row>
    <row r="168" spans="1:1" x14ac:dyDescent="0.35">
      <c r="A168" s="48"/>
    </row>
    <row r="169" spans="1:1" x14ac:dyDescent="0.35">
      <c r="A169" s="48"/>
    </row>
    <row r="170" spans="1:1" x14ac:dyDescent="0.35">
      <c r="A170" s="48"/>
    </row>
    <row r="171" spans="1:1" x14ac:dyDescent="0.35">
      <c r="A171" s="48"/>
    </row>
    <row r="172" spans="1:1" x14ac:dyDescent="0.35">
      <c r="A172" s="48"/>
    </row>
    <row r="173" spans="1:1" x14ac:dyDescent="0.35">
      <c r="A173" s="48"/>
    </row>
    <row r="174" spans="1:1" x14ac:dyDescent="0.35">
      <c r="A174" s="48"/>
    </row>
    <row r="175" spans="1:1" x14ac:dyDescent="0.35">
      <c r="A175" s="48"/>
    </row>
    <row r="176" spans="1:1" x14ac:dyDescent="0.35">
      <c r="A176" s="48"/>
    </row>
    <row r="177" spans="1:1" x14ac:dyDescent="0.35">
      <c r="A177" s="48"/>
    </row>
    <row r="178" spans="1:1" x14ac:dyDescent="0.35">
      <c r="A178" s="48"/>
    </row>
    <row r="179" spans="1:1" x14ac:dyDescent="0.35">
      <c r="A179" s="48"/>
    </row>
    <row r="180" spans="1:1" x14ac:dyDescent="0.35">
      <c r="A180" s="48"/>
    </row>
    <row r="181" spans="1:1" x14ac:dyDescent="0.35">
      <c r="A181" s="48"/>
    </row>
    <row r="182" spans="1:1" x14ac:dyDescent="0.35">
      <c r="A182" s="48"/>
    </row>
    <row r="183" spans="1:1" x14ac:dyDescent="0.35">
      <c r="A183" s="48"/>
    </row>
    <row r="184" spans="1:1" x14ac:dyDescent="0.35">
      <c r="A184" s="48"/>
    </row>
    <row r="185" spans="1:1" x14ac:dyDescent="0.35">
      <c r="A185" s="48"/>
    </row>
    <row r="186" spans="1:1" x14ac:dyDescent="0.35">
      <c r="A186" s="48"/>
    </row>
    <row r="187" spans="1:1" x14ac:dyDescent="0.35">
      <c r="A187" s="48"/>
    </row>
    <row r="188" spans="1:1" x14ac:dyDescent="0.35">
      <c r="A188" s="48"/>
    </row>
    <row r="189" spans="1:1" x14ac:dyDescent="0.35">
      <c r="A189" s="48"/>
    </row>
    <row r="190" spans="1:1" x14ac:dyDescent="0.35">
      <c r="A190" s="48"/>
    </row>
    <row r="191" spans="1:1" x14ac:dyDescent="0.35">
      <c r="A191" s="48"/>
    </row>
    <row r="192" spans="1:1" x14ac:dyDescent="0.35">
      <c r="A192" s="48"/>
    </row>
    <row r="193" spans="1:1" x14ac:dyDescent="0.35">
      <c r="A193" s="48"/>
    </row>
    <row r="194" spans="1:1" x14ac:dyDescent="0.35">
      <c r="A194" s="48"/>
    </row>
    <row r="195" spans="1:1" x14ac:dyDescent="0.35">
      <c r="A195" s="48"/>
    </row>
    <row r="196" spans="1:1" x14ac:dyDescent="0.35">
      <c r="A196" s="48"/>
    </row>
    <row r="197" spans="1:1" x14ac:dyDescent="0.35">
      <c r="A197" s="48"/>
    </row>
    <row r="198" spans="1:1" x14ac:dyDescent="0.35">
      <c r="A198" s="48"/>
    </row>
    <row r="199" spans="1:1" x14ac:dyDescent="0.35">
      <c r="A199" s="48"/>
    </row>
    <row r="200" spans="1:1" x14ac:dyDescent="0.35">
      <c r="A200" s="48"/>
    </row>
    <row r="201" spans="1:1" x14ac:dyDescent="0.35">
      <c r="A201" s="48"/>
    </row>
    <row r="202" spans="1:1" x14ac:dyDescent="0.35">
      <c r="A202" s="48"/>
    </row>
    <row r="203" spans="1:1" x14ac:dyDescent="0.35">
      <c r="A203" s="48"/>
    </row>
    <row r="204" spans="1:1" x14ac:dyDescent="0.35">
      <c r="A204" s="48"/>
    </row>
    <row r="205" spans="1:1" x14ac:dyDescent="0.35">
      <c r="A205" s="48"/>
    </row>
    <row r="206" spans="1:1" x14ac:dyDescent="0.35">
      <c r="A206" s="48"/>
    </row>
    <row r="207" spans="1:1" x14ac:dyDescent="0.35">
      <c r="A207" s="48"/>
    </row>
    <row r="208" spans="1:1" x14ac:dyDescent="0.35">
      <c r="A208" s="48"/>
    </row>
    <row r="209" spans="1:1" x14ac:dyDescent="0.35">
      <c r="A209" s="48"/>
    </row>
    <row r="210" spans="1:1" x14ac:dyDescent="0.35">
      <c r="A210" s="48"/>
    </row>
    <row r="211" spans="1:1" x14ac:dyDescent="0.35">
      <c r="A211" s="48"/>
    </row>
    <row r="212" spans="1:1" x14ac:dyDescent="0.35">
      <c r="A212" s="48"/>
    </row>
    <row r="213" spans="1:1" x14ac:dyDescent="0.35">
      <c r="A213" s="48"/>
    </row>
    <row r="214" spans="1:1" x14ac:dyDescent="0.35">
      <c r="A214" s="48"/>
    </row>
    <row r="215" spans="1:1" x14ac:dyDescent="0.35">
      <c r="A215" s="48"/>
    </row>
    <row r="216" spans="1:1" x14ac:dyDescent="0.35">
      <c r="A216" s="48"/>
    </row>
    <row r="217" spans="1:1" x14ac:dyDescent="0.35">
      <c r="A217" s="48"/>
    </row>
    <row r="218" spans="1:1" x14ac:dyDescent="0.35">
      <c r="A218" s="48"/>
    </row>
    <row r="219" spans="1:1" x14ac:dyDescent="0.35">
      <c r="A219" s="48"/>
    </row>
    <row r="220" spans="1:1" x14ac:dyDescent="0.35">
      <c r="A220" s="48"/>
    </row>
    <row r="221" spans="1:1" x14ac:dyDescent="0.35">
      <c r="A221" s="48"/>
    </row>
    <row r="222" spans="1:1" x14ac:dyDescent="0.35">
      <c r="A222" s="48"/>
    </row>
    <row r="223" spans="1:1" x14ac:dyDescent="0.35">
      <c r="A223" s="48"/>
    </row>
    <row r="224" spans="1:1" x14ac:dyDescent="0.35">
      <c r="A224" s="48"/>
    </row>
    <row r="225" spans="1:1" x14ac:dyDescent="0.35">
      <c r="A225" s="48"/>
    </row>
    <row r="226" spans="1:1" x14ac:dyDescent="0.35">
      <c r="A226" s="48"/>
    </row>
    <row r="227" spans="1:1" x14ac:dyDescent="0.35">
      <c r="A227" s="48"/>
    </row>
    <row r="228" spans="1:1" x14ac:dyDescent="0.35">
      <c r="A228" s="48"/>
    </row>
    <row r="229" spans="1:1" x14ac:dyDescent="0.35">
      <c r="A229" s="48"/>
    </row>
    <row r="230" spans="1:1" x14ac:dyDescent="0.35">
      <c r="A230" s="48"/>
    </row>
    <row r="231" spans="1:1" x14ac:dyDescent="0.35">
      <c r="A231" s="48"/>
    </row>
    <row r="232" spans="1:1" x14ac:dyDescent="0.35">
      <c r="A232" s="48"/>
    </row>
    <row r="233" spans="1:1" x14ac:dyDescent="0.35">
      <c r="A233" s="48"/>
    </row>
    <row r="234" spans="1:1" x14ac:dyDescent="0.35">
      <c r="A234" s="48"/>
    </row>
    <row r="235" spans="1:1" x14ac:dyDescent="0.35">
      <c r="A235" s="48"/>
    </row>
    <row r="236" spans="1:1" x14ac:dyDescent="0.35">
      <c r="A236" s="48"/>
    </row>
    <row r="237" spans="1:1" x14ac:dyDescent="0.35">
      <c r="A237" s="48"/>
    </row>
    <row r="238" spans="1:1" x14ac:dyDescent="0.35">
      <c r="A238" s="48"/>
    </row>
    <row r="239" spans="1:1" x14ac:dyDescent="0.35">
      <c r="A239" s="48"/>
    </row>
    <row r="240" spans="1:1" x14ac:dyDescent="0.35">
      <c r="A240" s="48"/>
    </row>
    <row r="241" spans="1:1" x14ac:dyDescent="0.35">
      <c r="A241" s="48"/>
    </row>
    <row r="242" spans="1:1" x14ac:dyDescent="0.35">
      <c r="A242" s="48"/>
    </row>
    <row r="243" spans="1:1" x14ac:dyDescent="0.35">
      <c r="A243" s="48"/>
    </row>
    <row r="244" spans="1:1" x14ac:dyDescent="0.35">
      <c r="A244" s="48"/>
    </row>
    <row r="245" spans="1:1" x14ac:dyDescent="0.35">
      <c r="A245" s="48"/>
    </row>
    <row r="246" spans="1:1" x14ac:dyDescent="0.35">
      <c r="A246" s="48"/>
    </row>
    <row r="247" spans="1:1" x14ac:dyDescent="0.35">
      <c r="A247" s="48"/>
    </row>
    <row r="248" spans="1:1" x14ac:dyDescent="0.35">
      <c r="A248" s="48"/>
    </row>
    <row r="249" spans="1:1" x14ac:dyDescent="0.35">
      <c r="A249" s="48"/>
    </row>
    <row r="250" spans="1:1" x14ac:dyDescent="0.35">
      <c r="A250" s="48"/>
    </row>
    <row r="251" spans="1:1" x14ac:dyDescent="0.35">
      <c r="A251" s="48"/>
    </row>
    <row r="252" spans="1:1" x14ac:dyDescent="0.35">
      <c r="A252" s="48"/>
    </row>
    <row r="253" spans="1:1" x14ac:dyDescent="0.35">
      <c r="A253" s="48"/>
    </row>
    <row r="254" spans="1:1" x14ac:dyDescent="0.35">
      <c r="A254" s="48"/>
    </row>
    <row r="255" spans="1:1" x14ac:dyDescent="0.35">
      <c r="A255" s="48"/>
    </row>
    <row r="256" spans="1:1" x14ac:dyDescent="0.35">
      <c r="A256" s="48"/>
    </row>
    <row r="257" spans="1:1" x14ac:dyDescent="0.35">
      <c r="A257" s="48"/>
    </row>
    <row r="258" spans="1:1" x14ac:dyDescent="0.35">
      <c r="A258" s="48"/>
    </row>
    <row r="259" spans="1:1" x14ac:dyDescent="0.35">
      <c r="A259" s="48"/>
    </row>
    <row r="260" spans="1:1" x14ac:dyDescent="0.35">
      <c r="A260" s="48"/>
    </row>
    <row r="261" spans="1:1" x14ac:dyDescent="0.35">
      <c r="A261" s="48"/>
    </row>
    <row r="262" spans="1:1" x14ac:dyDescent="0.35">
      <c r="A262" s="48"/>
    </row>
    <row r="263" spans="1:1" x14ac:dyDescent="0.35">
      <c r="A263" s="48"/>
    </row>
    <row r="264" spans="1:1" x14ac:dyDescent="0.35">
      <c r="A264" s="48"/>
    </row>
    <row r="265" spans="1:1" x14ac:dyDescent="0.35">
      <c r="A265" s="48"/>
    </row>
    <row r="266" spans="1:1" x14ac:dyDescent="0.35">
      <c r="A266" s="48"/>
    </row>
    <row r="267" spans="1:1" x14ac:dyDescent="0.35">
      <c r="A267" s="48"/>
    </row>
    <row r="268" spans="1:1" x14ac:dyDescent="0.35">
      <c r="A268" s="48"/>
    </row>
    <row r="269" spans="1:1" x14ac:dyDescent="0.35">
      <c r="A269" s="48"/>
    </row>
    <row r="270" spans="1:1" x14ac:dyDescent="0.35">
      <c r="A270" s="48"/>
    </row>
    <row r="271" spans="1:1" x14ac:dyDescent="0.35">
      <c r="A271" s="48"/>
    </row>
    <row r="272" spans="1:1" x14ac:dyDescent="0.35">
      <c r="A272" s="48"/>
    </row>
    <row r="273" spans="1:1" x14ac:dyDescent="0.35">
      <c r="A273" s="48"/>
    </row>
    <row r="274" spans="1:1" x14ac:dyDescent="0.35">
      <c r="A274" s="48"/>
    </row>
    <row r="275" spans="1:1" x14ac:dyDescent="0.35">
      <c r="A275" s="48"/>
    </row>
    <row r="276" spans="1:1" x14ac:dyDescent="0.35">
      <c r="A276" s="48"/>
    </row>
    <row r="277" spans="1:1" x14ac:dyDescent="0.35">
      <c r="A277" s="48"/>
    </row>
    <row r="278" spans="1:1" x14ac:dyDescent="0.35">
      <c r="A278" s="48"/>
    </row>
    <row r="279" spans="1:1" x14ac:dyDescent="0.35">
      <c r="A279" s="48"/>
    </row>
    <row r="280" spans="1:1" x14ac:dyDescent="0.35">
      <c r="A280" s="48"/>
    </row>
    <row r="281" spans="1:1" x14ac:dyDescent="0.35">
      <c r="A281" s="48"/>
    </row>
    <row r="282" spans="1:1" x14ac:dyDescent="0.35">
      <c r="A282" s="48"/>
    </row>
    <row r="283" spans="1:1" x14ac:dyDescent="0.35">
      <c r="A283" s="48"/>
    </row>
    <row r="284" spans="1:1" x14ac:dyDescent="0.35">
      <c r="A284" s="48"/>
    </row>
    <row r="285" spans="1:1" x14ac:dyDescent="0.35">
      <c r="A285" s="48"/>
    </row>
    <row r="286" spans="1:1" x14ac:dyDescent="0.35">
      <c r="A286" s="48"/>
    </row>
    <row r="287" spans="1:1" x14ac:dyDescent="0.35">
      <c r="A287" s="48"/>
    </row>
    <row r="288" spans="1:1" x14ac:dyDescent="0.35">
      <c r="A288" s="48"/>
    </row>
    <row r="289" spans="1:1" x14ac:dyDescent="0.35">
      <c r="A289" s="48"/>
    </row>
    <row r="290" spans="1:1" x14ac:dyDescent="0.35">
      <c r="A290" s="48"/>
    </row>
    <row r="291" spans="1:1" x14ac:dyDescent="0.35">
      <c r="A291" s="48"/>
    </row>
    <row r="292" spans="1:1" x14ac:dyDescent="0.35">
      <c r="A292" s="48"/>
    </row>
    <row r="293" spans="1:1" x14ac:dyDescent="0.35">
      <c r="A293" s="48"/>
    </row>
    <row r="294" spans="1:1" x14ac:dyDescent="0.35">
      <c r="A294" s="48"/>
    </row>
    <row r="295" spans="1:1" x14ac:dyDescent="0.35">
      <c r="A295" s="48"/>
    </row>
    <row r="296" spans="1:1" x14ac:dyDescent="0.35">
      <c r="A296" s="48"/>
    </row>
    <row r="297" spans="1:1" x14ac:dyDescent="0.35">
      <c r="A297" s="48"/>
    </row>
    <row r="298" spans="1:1" x14ac:dyDescent="0.35">
      <c r="A298" s="48"/>
    </row>
    <row r="299" spans="1:1" x14ac:dyDescent="0.35">
      <c r="A299" s="48"/>
    </row>
    <row r="300" spans="1:1" x14ac:dyDescent="0.35">
      <c r="A300" s="48"/>
    </row>
    <row r="301" spans="1:1" x14ac:dyDescent="0.35">
      <c r="A301" s="48"/>
    </row>
    <row r="302" spans="1:1" x14ac:dyDescent="0.35">
      <c r="A302" s="48"/>
    </row>
    <row r="303" spans="1:1" x14ac:dyDescent="0.35">
      <c r="A303" s="48"/>
    </row>
    <row r="304" spans="1:1" x14ac:dyDescent="0.35">
      <c r="A304" s="48"/>
    </row>
    <row r="305" spans="1:1" x14ac:dyDescent="0.35">
      <c r="A305" s="48"/>
    </row>
    <row r="306" spans="1:1" x14ac:dyDescent="0.35">
      <c r="A306" s="48"/>
    </row>
    <row r="307" spans="1:1" x14ac:dyDescent="0.35">
      <c r="A307" s="48"/>
    </row>
    <row r="308" spans="1:1" x14ac:dyDescent="0.35">
      <c r="A308" s="48"/>
    </row>
    <row r="309" spans="1:1" x14ac:dyDescent="0.35">
      <c r="A309" s="48"/>
    </row>
    <row r="310" spans="1:1" x14ac:dyDescent="0.35">
      <c r="A310" s="48"/>
    </row>
    <row r="311" spans="1:1" x14ac:dyDescent="0.35">
      <c r="A311" s="48"/>
    </row>
    <row r="312" spans="1:1" x14ac:dyDescent="0.35">
      <c r="A312" s="48"/>
    </row>
    <row r="313" spans="1:1" x14ac:dyDescent="0.35">
      <c r="A313" s="48"/>
    </row>
    <row r="314" spans="1:1" x14ac:dyDescent="0.35">
      <c r="A314" s="48"/>
    </row>
    <row r="315" spans="1:1" x14ac:dyDescent="0.35">
      <c r="A315" s="48"/>
    </row>
    <row r="316" spans="1:1" x14ac:dyDescent="0.35">
      <c r="A316" s="48"/>
    </row>
    <row r="317" spans="1:1" x14ac:dyDescent="0.35">
      <c r="A317" s="48"/>
    </row>
    <row r="318" spans="1:1" x14ac:dyDescent="0.35">
      <c r="A318" s="48"/>
    </row>
    <row r="319" spans="1:1" x14ac:dyDescent="0.35">
      <c r="A319" s="48"/>
    </row>
    <row r="320" spans="1:1" x14ac:dyDescent="0.35">
      <c r="A320" s="48"/>
    </row>
    <row r="321" spans="1:1" x14ac:dyDescent="0.35">
      <c r="A321" s="48"/>
    </row>
    <row r="322" spans="1:1" x14ac:dyDescent="0.35">
      <c r="A322" s="48"/>
    </row>
    <row r="323" spans="1:1" x14ac:dyDescent="0.35">
      <c r="A323" s="48"/>
    </row>
    <row r="324" spans="1:1" x14ac:dyDescent="0.35">
      <c r="A324" s="48"/>
    </row>
    <row r="325" spans="1:1" x14ac:dyDescent="0.35">
      <c r="A325" s="48"/>
    </row>
    <row r="326" spans="1:1" x14ac:dyDescent="0.35">
      <c r="A326" s="48"/>
    </row>
    <row r="327" spans="1:1" x14ac:dyDescent="0.35">
      <c r="A327" s="48"/>
    </row>
    <row r="328" spans="1:1" x14ac:dyDescent="0.35">
      <c r="A328" s="48"/>
    </row>
    <row r="329" spans="1:1" x14ac:dyDescent="0.35">
      <c r="A329" s="48"/>
    </row>
    <row r="330" spans="1:1" x14ac:dyDescent="0.35">
      <c r="A330" s="48"/>
    </row>
    <row r="331" spans="1:1" x14ac:dyDescent="0.35">
      <c r="A331" s="48"/>
    </row>
    <row r="332" spans="1:1" x14ac:dyDescent="0.35">
      <c r="A332" s="48"/>
    </row>
    <row r="333" spans="1:1" x14ac:dyDescent="0.35">
      <c r="A333" s="48"/>
    </row>
    <row r="334" spans="1:1" x14ac:dyDescent="0.35">
      <c r="A334" s="48"/>
    </row>
    <row r="335" spans="1:1" x14ac:dyDescent="0.35">
      <c r="A335" s="48"/>
    </row>
    <row r="336" spans="1:1" x14ac:dyDescent="0.35">
      <c r="A336" s="48"/>
    </row>
    <row r="337" spans="1:1" x14ac:dyDescent="0.35">
      <c r="A337" s="48"/>
    </row>
    <row r="338" spans="1:1" x14ac:dyDescent="0.35">
      <c r="A338" s="48"/>
    </row>
    <row r="339" spans="1:1" x14ac:dyDescent="0.35">
      <c r="A339" s="48"/>
    </row>
    <row r="340" spans="1:1" x14ac:dyDescent="0.35">
      <c r="A340" s="48"/>
    </row>
    <row r="341" spans="1:1" x14ac:dyDescent="0.35">
      <c r="A341" s="48"/>
    </row>
    <row r="342" spans="1:1" x14ac:dyDescent="0.35">
      <c r="A342" s="48"/>
    </row>
    <row r="343" spans="1:1" x14ac:dyDescent="0.35">
      <c r="A343" s="48"/>
    </row>
    <row r="344" spans="1:1" x14ac:dyDescent="0.35">
      <c r="A344" s="48"/>
    </row>
    <row r="345" spans="1:1" x14ac:dyDescent="0.35">
      <c r="A345" s="48"/>
    </row>
    <row r="346" spans="1:1" x14ac:dyDescent="0.35">
      <c r="A346" s="48"/>
    </row>
    <row r="347" spans="1:1" x14ac:dyDescent="0.35">
      <c r="A347" s="48"/>
    </row>
    <row r="348" spans="1:1" x14ac:dyDescent="0.35">
      <c r="A348" s="48"/>
    </row>
    <row r="349" spans="1:1" x14ac:dyDescent="0.35">
      <c r="A349" s="48"/>
    </row>
    <row r="350" spans="1:1" x14ac:dyDescent="0.35">
      <c r="A350" s="48"/>
    </row>
    <row r="351" spans="1:1" x14ac:dyDescent="0.35">
      <c r="A351" s="48"/>
    </row>
    <row r="352" spans="1:1" x14ac:dyDescent="0.35">
      <c r="A352" s="48"/>
    </row>
    <row r="353" spans="1:1" x14ac:dyDescent="0.35">
      <c r="A353" s="48"/>
    </row>
    <row r="354" spans="1:1" x14ac:dyDescent="0.35">
      <c r="A354" s="48"/>
    </row>
    <row r="355" spans="1:1" x14ac:dyDescent="0.35">
      <c r="A355" s="48"/>
    </row>
    <row r="356" spans="1:1" x14ac:dyDescent="0.35">
      <c r="A356" s="48"/>
    </row>
    <row r="357" spans="1:1" x14ac:dyDescent="0.35">
      <c r="A357" s="48"/>
    </row>
    <row r="358" spans="1:1" x14ac:dyDescent="0.35">
      <c r="A358" s="48"/>
    </row>
    <row r="359" spans="1:1" x14ac:dyDescent="0.35">
      <c r="A359" s="48"/>
    </row>
    <row r="360" spans="1:1" x14ac:dyDescent="0.35">
      <c r="A360" s="48"/>
    </row>
    <row r="361" spans="1:1" x14ac:dyDescent="0.35">
      <c r="A361" s="48"/>
    </row>
    <row r="362" spans="1:1" x14ac:dyDescent="0.35">
      <c r="A362" s="48"/>
    </row>
    <row r="363" spans="1:1" x14ac:dyDescent="0.35">
      <c r="A363" s="48"/>
    </row>
    <row r="364" spans="1:1" x14ac:dyDescent="0.35">
      <c r="A364" s="48"/>
    </row>
    <row r="365" spans="1:1" x14ac:dyDescent="0.35">
      <c r="A365" s="48"/>
    </row>
    <row r="366" spans="1:1" x14ac:dyDescent="0.35">
      <c r="A366" s="48"/>
    </row>
    <row r="367" spans="1:1" x14ac:dyDescent="0.35">
      <c r="A367" s="48"/>
    </row>
    <row r="368" spans="1:1" x14ac:dyDescent="0.35">
      <c r="A368" s="48"/>
    </row>
    <row r="369" spans="1:1" x14ac:dyDescent="0.35">
      <c r="A369" s="48"/>
    </row>
    <row r="370" spans="1:1" x14ac:dyDescent="0.35">
      <c r="A370" s="48"/>
    </row>
    <row r="371" spans="1:1" x14ac:dyDescent="0.35">
      <c r="A371" s="48"/>
    </row>
    <row r="372" spans="1:1" x14ac:dyDescent="0.35">
      <c r="A372" s="48"/>
    </row>
    <row r="373" spans="1:1" x14ac:dyDescent="0.35">
      <c r="A373" s="48"/>
    </row>
    <row r="374" spans="1:1" x14ac:dyDescent="0.35">
      <c r="A374" s="48"/>
    </row>
    <row r="375" spans="1:1" x14ac:dyDescent="0.35">
      <c r="A375" s="48"/>
    </row>
    <row r="376" spans="1:1" x14ac:dyDescent="0.35">
      <c r="A376" s="48"/>
    </row>
    <row r="377" spans="1:1" x14ac:dyDescent="0.35">
      <c r="A377" s="48"/>
    </row>
    <row r="378" spans="1:1" x14ac:dyDescent="0.35">
      <c r="A378" s="48"/>
    </row>
    <row r="379" spans="1:1" x14ac:dyDescent="0.35">
      <c r="A379" s="48"/>
    </row>
    <row r="380" spans="1:1" x14ac:dyDescent="0.35">
      <c r="A380" s="48"/>
    </row>
    <row r="381" spans="1:1" x14ac:dyDescent="0.35">
      <c r="A381" s="48"/>
    </row>
    <row r="382" spans="1:1" x14ac:dyDescent="0.35">
      <c r="A382" s="48"/>
    </row>
    <row r="383" spans="1:1" x14ac:dyDescent="0.35">
      <c r="A383" s="48"/>
    </row>
    <row r="384" spans="1:1" x14ac:dyDescent="0.35">
      <c r="A384" s="48"/>
    </row>
    <row r="385" spans="1:1" x14ac:dyDescent="0.35">
      <c r="A385" s="48"/>
    </row>
    <row r="386" spans="1:1" x14ac:dyDescent="0.35">
      <c r="A386" s="48"/>
    </row>
    <row r="387" spans="1:1" x14ac:dyDescent="0.35">
      <c r="A387" s="48"/>
    </row>
    <row r="388" spans="1:1" x14ac:dyDescent="0.35">
      <c r="A388" s="48"/>
    </row>
    <row r="389" spans="1:1" x14ac:dyDescent="0.35">
      <c r="A389" s="48"/>
    </row>
    <row r="390" spans="1:1" x14ac:dyDescent="0.35">
      <c r="A390" s="48"/>
    </row>
    <row r="391" spans="1:1" x14ac:dyDescent="0.35">
      <c r="A391" s="48"/>
    </row>
    <row r="392" spans="1:1" x14ac:dyDescent="0.35">
      <c r="A392" s="48"/>
    </row>
    <row r="393" spans="1:1" x14ac:dyDescent="0.35">
      <c r="A393" s="48"/>
    </row>
    <row r="394" spans="1:1" x14ac:dyDescent="0.35">
      <c r="A394" s="48"/>
    </row>
    <row r="395" spans="1:1" x14ac:dyDescent="0.35">
      <c r="A395" s="48"/>
    </row>
    <row r="396" spans="1:1" x14ac:dyDescent="0.35">
      <c r="A396" s="48"/>
    </row>
    <row r="397" spans="1:1" x14ac:dyDescent="0.35">
      <c r="A397" s="48"/>
    </row>
    <row r="398" spans="1:1" x14ac:dyDescent="0.35">
      <c r="A398" s="48"/>
    </row>
    <row r="399" spans="1:1" x14ac:dyDescent="0.35">
      <c r="A399" s="48"/>
    </row>
    <row r="400" spans="1:1" x14ac:dyDescent="0.35">
      <c r="A400" s="48"/>
    </row>
    <row r="401" spans="1:1" x14ac:dyDescent="0.35">
      <c r="A401" s="48"/>
    </row>
    <row r="402" spans="1:1" x14ac:dyDescent="0.35">
      <c r="A402" s="48"/>
    </row>
    <row r="403" spans="1:1" x14ac:dyDescent="0.35">
      <c r="A403" s="48"/>
    </row>
    <row r="404" spans="1:1" x14ac:dyDescent="0.35">
      <c r="A404" s="48"/>
    </row>
    <row r="405" spans="1:1" x14ac:dyDescent="0.35">
      <c r="A405" s="48"/>
    </row>
    <row r="406" spans="1:1" x14ac:dyDescent="0.35">
      <c r="A406" s="48"/>
    </row>
    <row r="407" spans="1:1" x14ac:dyDescent="0.35">
      <c r="A407" s="48"/>
    </row>
    <row r="408" spans="1:1" x14ac:dyDescent="0.35">
      <c r="A408" s="48"/>
    </row>
    <row r="409" spans="1:1" x14ac:dyDescent="0.35">
      <c r="A409" s="48"/>
    </row>
    <row r="410" spans="1:1" x14ac:dyDescent="0.35">
      <c r="A410" s="48"/>
    </row>
    <row r="411" spans="1:1" x14ac:dyDescent="0.35">
      <c r="A411" s="48"/>
    </row>
    <row r="412" spans="1:1" x14ac:dyDescent="0.35">
      <c r="A412" s="48"/>
    </row>
    <row r="413" spans="1:1" x14ac:dyDescent="0.35">
      <c r="A413" s="48"/>
    </row>
    <row r="414" spans="1:1" x14ac:dyDescent="0.35">
      <c r="A414" s="48"/>
    </row>
    <row r="415" spans="1:1" x14ac:dyDescent="0.35">
      <c r="A415" s="48"/>
    </row>
    <row r="416" spans="1:1" x14ac:dyDescent="0.35">
      <c r="A416" s="48"/>
    </row>
    <row r="417" spans="1:1" x14ac:dyDescent="0.35">
      <c r="A417" s="48"/>
    </row>
    <row r="418" spans="1:1" x14ac:dyDescent="0.35">
      <c r="A418" s="48"/>
    </row>
    <row r="419" spans="1:1" x14ac:dyDescent="0.35">
      <c r="A419" s="48"/>
    </row>
    <row r="420" spans="1:1" x14ac:dyDescent="0.35">
      <c r="A420" s="48"/>
    </row>
    <row r="421" spans="1:1" x14ac:dyDescent="0.35">
      <c r="A421" s="48"/>
    </row>
    <row r="422" spans="1:1" x14ac:dyDescent="0.35">
      <c r="A422" s="48"/>
    </row>
    <row r="423" spans="1:1" x14ac:dyDescent="0.35">
      <c r="A423" s="48"/>
    </row>
    <row r="424" spans="1:1" x14ac:dyDescent="0.35">
      <c r="A424" s="48"/>
    </row>
    <row r="425" spans="1:1" x14ac:dyDescent="0.35">
      <c r="A425" s="48"/>
    </row>
    <row r="426" spans="1:1" x14ac:dyDescent="0.35">
      <c r="A426" s="48"/>
    </row>
    <row r="427" spans="1:1" x14ac:dyDescent="0.35">
      <c r="A427" s="48"/>
    </row>
    <row r="428" spans="1:1" x14ac:dyDescent="0.35">
      <c r="A428" s="48"/>
    </row>
    <row r="429" spans="1:1" x14ac:dyDescent="0.35">
      <c r="A429" s="48"/>
    </row>
    <row r="430" spans="1:1" x14ac:dyDescent="0.35">
      <c r="A430" s="48"/>
    </row>
    <row r="431" spans="1:1" x14ac:dyDescent="0.35">
      <c r="A431" s="48"/>
    </row>
    <row r="432" spans="1:1" x14ac:dyDescent="0.35">
      <c r="A432" s="48"/>
    </row>
    <row r="433" spans="1:1" x14ac:dyDescent="0.35">
      <c r="A433" s="48"/>
    </row>
    <row r="434" spans="1:1" x14ac:dyDescent="0.35">
      <c r="A434" s="48"/>
    </row>
    <row r="435" spans="1:1" x14ac:dyDescent="0.35">
      <c r="A435" s="48"/>
    </row>
    <row r="436" spans="1:1" x14ac:dyDescent="0.35">
      <c r="A436" s="48"/>
    </row>
    <row r="437" spans="1:1" x14ac:dyDescent="0.35">
      <c r="A437" s="48"/>
    </row>
    <row r="438" spans="1:1" x14ac:dyDescent="0.35">
      <c r="A438" s="48"/>
    </row>
    <row r="439" spans="1:1" x14ac:dyDescent="0.35">
      <c r="A439" s="48"/>
    </row>
    <row r="440" spans="1:1" x14ac:dyDescent="0.35">
      <c r="A440" s="48"/>
    </row>
    <row r="441" spans="1:1" x14ac:dyDescent="0.35">
      <c r="A441" s="48"/>
    </row>
    <row r="442" spans="1:1" x14ac:dyDescent="0.35">
      <c r="A442" s="48"/>
    </row>
    <row r="443" spans="1:1" x14ac:dyDescent="0.35">
      <c r="A443" s="48"/>
    </row>
    <row r="444" spans="1:1" x14ac:dyDescent="0.35">
      <c r="A444" s="48"/>
    </row>
    <row r="445" spans="1:1" x14ac:dyDescent="0.35">
      <c r="A445" s="48"/>
    </row>
    <row r="446" spans="1:1" x14ac:dyDescent="0.35">
      <c r="A446" s="48"/>
    </row>
    <row r="447" spans="1:1" x14ac:dyDescent="0.35">
      <c r="A447" s="48"/>
    </row>
    <row r="448" spans="1:1" x14ac:dyDescent="0.35">
      <c r="A448" s="48"/>
    </row>
    <row r="449" spans="1:1" x14ac:dyDescent="0.35">
      <c r="A449" s="48"/>
    </row>
    <row r="450" spans="1:1" x14ac:dyDescent="0.35">
      <c r="A450" s="48"/>
    </row>
    <row r="451" spans="1:1" x14ac:dyDescent="0.35">
      <c r="A451" s="48"/>
    </row>
    <row r="452" spans="1:1" x14ac:dyDescent="0.35">
      <c r="A452" s="48"/>
    </row>
    <row r="453" spans="1:1" x14ac:dyDescent="0.35">
      <c r="A453" s="48"/>
    </row>
    <row r="454" spans="1:1" x14ac:dyDescent="0.35">
      <c r="A454" s="48"/>
    </row>
    <row r="455" spans="1:1" x14ac:dyDescent="0.35">
      <c r="A455" s="48"/>
    </row>
    <row r="456" spans="1:1" x14ac:dyDescent="0.35">
      <c r="A456" s="48"/>
    </row>
    <row r="457" spans="1:1" x14ac:dyDescent="0.35">
      <c r="A457" s="48"/>
    </row>
    <row r="458" spans="1:1" x14ac:dyDescent="0.35">
      <c r="A458" s="48"/>
    </row>
    <row r="459" spans="1:1" x14ac:dyDescent="0.35">
      <c r="A459" s="48"/>
    </row>
    <row r="460" spans="1:1" x14ac:dyDescent="0.35">
      <c r="A460" s="48"/>
    </row>
    <row r="461" spans="1:1" x14ac:dyDescent="0.35">
      <c r="A461" s="48"/>
    </row>
    <row r="462" spans="1:1" x14ac:dyDescent="0.35">
      <c r="A462" s="48"/>
    </row>
    <row r="463" spans="1:1" x14ac:dyDescent="0.35">
      <c r="A463" s="48"/>
    </row>
    <row r="464" spans="1:1" x14ac:dyDescent="0.35">
      <c r="A464" s="48"/>
    </row>
    <row r="465" spans="1:1" x14ac:dyDescent="0.35">
      <c r="A465" s="48"/>
    </row>
    <row r="466" spans="1:1" x14ac:dyDescent="0.35">
      <c r="A466" s="48"/>
    </row>
    <row r="467" spans="1:1" x14ac:dyDescent="0.35">
      <c r="A467" s="48"/>
    </row>
    <row r="468" spans="1:1" x14ac:dyDescent="0.35">
      <c r="A468" s="48"/>
    </row>
    <row r="469" spans="1:1" x14ac:dyDescent="0.35">
      <c r="A469" s="48"/>
    </row>
    <row r="470" spans="1:1" x14ac:dyDescent="0.35">
      <c r="A470" s="48"/>
    </row>
    <row r="471" spans="1:1" x14ac:dyDescent="0.35">
      <c r="A471" s="48"/>
    </row>
    <row r="472" spans="1:1" x14ac:dyDescent="0.35">
      <c r="A472" s="48"/>
    </row>
    <row r="473" spans="1:1" x14ac:dyDescent="0.35">
      <c r="A473" s="48"/>
    </row>
    <row r="474" spans="1:1" x14ac:dyDescent="0.35">
      <c r="A474" s="48"/>
    </row>
    <row r="475" spans="1:1" x14ac:dyDescent="0.35">
      <c r="A475" s="48"/>
    </row>
    <row r="476" spans="1:1" x14ac:dyDescent="0.35">
      <c r="A476" s="48"/>
    </row>
    <row r="477" spans="1:1" x14ac:dyDescent="0.35">
      <c r="A477" s="48"/>
    </row>
    <row r="478" spans="1:1" x14ac:dyDescent="0.35">
      <c r="A478" s="48"/>
    </row>
    <row r="479" spans="1:1" x14ac:dyDescent="0.35">
      <c r="A479" s="48"/>
    </row>
    <row r="480" spans="1:1" x14ac:dyDescent="0.35">
      <c r="A480" s="48"/>
    </row>
    <row r="481" spans="1:1" x14ac:dyDescent="0.35">
      <c r="A481" s="48"/>
    </row>
    <row r="482" spans="1:1" x14ac:dyDescent="0.35">
      <c r="A482" s="48"/>
    </row>
    <row r="483" spans="1:1" x14ac:dyDescent="0.35">
      <c r="A483" s="48"/>
    </row>
    <row r="484" spans="1:1" x14ac:dyDescent="0.35">
      <c r="A484" s="48"/>
    </row>
    <row r="485" spans="1:1" x14ac:dyDescent="0.35">
      <c r="A485" s="48"/>
    </row>
    <row r="486" spans="1:1" x14ac:dyDescent="0.35">
      <c r="A486" s="48"/>
    </row>
    <row r="487" spans="1:1" x14ac:dyDescent="0.35">
      <c r="A487" s="48"/>
    </row>
    <row r="488" spans="1:1" x14ac:dyDescent="0.35">
      <c r="A488" s="48"/>
    </row>
    <row r="489" spans="1:1" x14ac:dyDescent="0.35">
      <c r="A489" s="48"/>
    </row>
    <row r="490" spans="1:1" x14ac:dyDescent="0.35">
      <c r="A490" s="48"/>
    </row>
    <row r="491" spans="1:1" x14ac:dyDescent="0.35">
      <c r="A491" s="48"/>
    </row>
    <row r="492" spans="1:1" x14ac:dyDescent="0.35">
      <c r="A492" s="48"/>
    </row>
    <row r="493" spans="1:1" x14ac:dyDescent="0.35">
      <c r="A493" s="48"/>
    </row>
    <row r="494" spans="1:1" x14ac:dyDescent="0.35">
      <c r="A494" s="48"/>
    </row>
    <row r="495" spans="1:1" x14ac:dyDescent="0.35">
      <c r="A495" s="48"/>
    </row>
    <row r="496" spans="1:1" x14ac:dyDescent="0.35">
      <c r="A496" s="48"/>
    </row>
    <row r="497" spans="1:1" x14ac:dyDescent="0.35">
      <c r="A497" s="48"/>
    </row>
    <row r="498" spans="1:1" x14ac:dyDescent="0.35">
      <c r="A498" s="48"/>
    </row>
    <row r="499" spans="1:1" x14ac:dyDescent="0.35">
      <c r="A499" s="48"/>
    </row>
    <row r="500" spans="1:1" x14ac:dyDescent="0.35">
      <c r="A500" s="48"/>
    </row>
    <row r="501" spans="1:1" x14ac:dyDescent="0.35">
      <c r="A501" s="48"/>
    </row>
    <row r="502" spans="1:1" x14ac:dyDescent="0.35">
      <c r="A502" s="48"/>
    </row>
    <row r="503" spans="1:1" x14ac:dyDescent="0.35">
      <c r="A503" s="48"/>
    </row>
    <row r="504" spans="1:1" x14ac:dyDescent="0.35">
      <c r="A504" s="48"/>
    </row>
    <row r="505" spans="1:1" x14ac:dyDescent="0.35">
      <c r="A505" s="48"/>
    </row>
    <row r="506" spans="1:1" x14ac:dyDescent="0.35">
      <c r="A506" s="48"/>
    </row>
    <row r="507" spans="1:1" x14ac:dyDescent="0.35">
      <c r="A507" s="48"/>
    </row>
    <row r="508" spans="1:1" x14ac:dyDescent="0.35">
      <c r="A508" s="48"/>
    </row>
    <row r="509" spans="1:1" x14ac:dyDescent="0.35">
      <c r="A509" s="48"/>
    </row>
    <row r="510" spans="1:1" x14ac:dyDescent="0.35">
      <c r="A510" s="48"/>
    </row>
    <row r="511" spans="1:1" x14ac:dyDescent="0.35">
      <c r="A511" s="48"/>
    </row>
    <row r="512" spans="1:1" x14ac:dyDescent="0.35">
      <c r="A512" s="48"/>
    </row>
    <row r="513" spans="1:1" x14ac:dyDescent="0.35">
      <c r="A513" s="48"/>
    </row>
    <row r="514" spans="1:1" x14ac:dyDescent="0.35">
      <c r="A514" s="48"/>
    </row>
    <row r="515" spans="1:1" x14ac:dyDescent="0.35">
      <c r="A515" s="48"/>
    </row>
    <row r="516" spans="1:1" x14ac:dyDescent="0.35">
      <c r="A516" s="48"/>
    </row>
    <row r="517" spans="1:1" x14ac:dyDescent="0.35">
      <c r="A517" s="48"/>
    </row>
    <row r="518" spans="1:1" x14ac:dyDescent="0.35">
      <c r="A518" s="48"/>
    </row>
    <row r="519" spans="1:1" x14ac:dyDescent="0.35">
      <c r="A519" s="48"/>
    </row>
    <row r="520" spans="1:1" x14ac:dyDescent="0.35">
      <c r="A520" s="48"/>
    </row>
    <row r="521" spans="1:1" x14ac:dyDescent="0.35">
      <c r="A521" s="48"/>
    </row>
    <row r="522" spans="1:1" x14ac:dyDescent="0.35">
      <c r="A522" s="48"/>
    </row>
    <row r="523" spans="1:1" x14ac:dyDescent="0.35">
      <c r="A523" s="48"/>
    </row>
    <row r="524" spans="1:1" x14ac:dyDescent="0.35">
      <c r="A524" s="48"/>
    </row>
    <row r="525" spans="1:1" x14ac:dyDescent="0.35">
      <c r="A525" s="48"/>
    </row>
    <row r="526" spans="1:1" x14ac:dyDescent="0.35">
      <c r="A526" s="48"/>
    </row>
    <row r="527" spans="1:1" x14ac:dyDescent="0.35">
      <c r="A527" s="48"/>
    </row>
    <row r="528" spans="1:1" x14ac:dyDescent="0.35">
      <c r="A528" s="48"/>
    </row>
    <row r="529" spans="1:1" x14ac:dyDescent="0.35">
      <c r="A529" s="48"/>
    </row>
    <row r="530" spans="1:1" x14ac:dyDescent="0.35">
      <c r="A530" s="48"/>
    </row>
    <row r="531" spans="1:1" x14ac:dyDescent="0.35">
      <c r="A531" s="48"/>
    </row>
    <row r="532" spans="1:1" x14ac:dyDescent="0.35">
      <c r="A532" s="48"/>
    </row>
    <row r="533" spans="1:1" x14ac:dyDescent="0.35">
      <c r="A533" s="48"/>
    </row>
    <row r="534" spans="1:1" x14ac:dyDescent="0.35">
      <c r="A534" s="48"/>
    </row>
    <row r="535" spans="1:1" x14ac:dyDescent="0.35">
      <c r="A535" s="48"/>
    </row>
    <row r="536" spans="1:1" x14ac:dyDescent="0.35">
      <c r="A536" s="48"/>
    </row>
    <row r="537" spans="1:1" x14ac:dyDescent="0.35">
      <c r="A537" s="48"/>
    </row>
    <row r="538" spans="1:1" x14ac:dyDescent="0.35">
      <c r="A538" s="48"/>
    </row>
    <row r="539" spans="1:1" x14ac:dyDescent="0.35">
      <c r="A539" s="48"/>
    </row>
    <row r="540" spans="1:1" x14ac:dyDescent="0.35">
      <c r="A540" s="48"/>
    </row>
    <row r="541" spans="1:1" x14ac:dyDescent="0.35">
      <c r="A541" s="48"/>
    </row>
    <row r="542" spans="1:1" x14ac:dyDescent="0.35">
      <c r="A542" s="48"/>
    </row>
    <row r="543" spans="1:1" x14ac:dyDescent="0.35">
      <c r="A543" s="48"/>
    </row>
    <row r="544" spans="1:1" x14ac:dyDescent="0.35">
      <c r="A544" s="48"/>
    </row>
    <row r="545" spans="1:1" x14ac:dyDescent="0.35">
      <c r="A545" s="48"/>
    </row>
    <row r="546" spans="1:1" x14ac:dyDescent="0.35">
      <c r="A546" s="48"/>
    </row>
    <row r="547" spans="1:1" x14ac:dyDescent="0.35">
      <c r="A547" s="48"/>
    </row>
    <row r="548" spans="1:1" x14ac:dyDescent="0.35">
      <c r="A548" s="48"/>
    </row>
    <row r="549" spans="1:1" x14ac:dyDescent="0.35">
      <c r="A549" s="48"/>
    </row>
    <row r="550" spans="1:1" x14ac:dyDescent="0.35">
      <c r="A550" s="48"/>
    </row>
    <row r="551" spans="1:1" x14ac:dyDescent="0.35">
      <c r="A551" s="48"/>
    </row>
    <row r="552" spans="1:1" x14ac:dyDescent="0.35">
      <c r="A552" s="48"/>
    </row>
    <row r="553" spans="1:1" x14ac:dyDescent="0.35">
      <c r="A553" s="48"/>
    </row>
    <row r="554" spans="1:1" x14ac:dyDescent="0.35">
      <c r="A554" s="48"/>
    </row>
    <row r="555" spans="1:1" x14ac:dyDescent="0.35">
      <c r="A555" s="48"/>
    </row>
    <row r="556" spans="1:1" x14ac:dyDescent="0.35">
      <c r="A556" s="48"/>
    </row>
    <row r="557" spans="1:1" x14ac:dyDescent="0.35">
      <c r="A557" s="48"/>
    </row>
    <row r="558" spans="1:1" x14ac:dyDescent="0.35">
      <c r="A558" s="48"/>
    </row>
    <row r="559" spans="1:1" x14ac:dyDescent="0.35">
      <c r="A559" s="48"/>
    </row>
    <row r="560" spans="1:1" x14ac:dyDescent="0.35">
      <c r="A560" s="48"/>
    </row>
    <row r="561" spans="1:1" x14ac:dyDescent="0.35">
      <c r="A561" s="48"/>
    </row>
    <row r="562" spans="1:1" x14ac:dyDescent="0.35">
      <c r="A562" s="48"/>
    </row>
    <row r="563" spans="1:1" x14ac:dyDescent="0.35">
      <c r="A563" s="48"/>
    </row>
    <row r="564" spans="1:1" x14ac:dyDescent="0.35">
      <c r="A564" s="48"/>
    </row>
    <row r="565" spans="1:1" x14ac:dyDescent="0.35">
      <c r="A565" s="48"/>
    </row>
    <row r="566" spans="1:1" x14ac:dyDescent="0.35">
      <c r="A566" s="48"/>
    </row>
    <row r="567" spans="1:1" x14ac:dyDescent="0.35">
      <c r="A567" s="48"/>
    </row>
    <row r="568" spans="1:1" x14ac:dyDescent="0.35">
      <c r="A568" s="48"/>
    </row>
    <row r="569" spans="1:1" x14ac:dyDescent="0.35">
      <c r="A569" s="48"/>
    </row>
    <row r="570" spans="1:1" x14ac:dyDescent="0.35">
      <c r="A570" s="48"/>
    </row>
    <row r="571" spans="1:1" x14ac:dyDescent="0.35">
      <c r="A571" s="48"/>
    </row>
    <row r="572" spans="1:1" x14ac:dyDescent="0.35">
      <c r="A572" s="48"/>
    </row>
    <row r="573" spans="1:1" x14ac:dyDescent="0.35">
      <c r="A573" s="48"/>
    </row>
    <row r="574" spans="1:1" x14ac:dyDescent="0.35">
      <c r="A574" s="48"/>
    </row>
    <row r="575" spans="1:1" x14ac:dyDescent="0.35">
      <c r="A575" s="48"/>
    </row>
    <row r="576" spans="1:1" x14ac:dyDescent="0.35">
      <c r="A576" s="48"/>
    </row>
    <row r="577" spans="1:1" x14ac:dyDescent="0.35">
      <c r="A577" s="48"/>
    </row>
    <row r="578" spans="1:1" x14ac:dyDescent="0.35">
      <c r="A578" s="48"/>
    </row>
    <row r="579" spans="1:1" x14ac:dyDescent="0.35">
      <c r="A579" s="48"/>
    </row>
    <row r="580" spans="1:1" x14ac:dyDescent="0.35">
      <c r="A580" s="48"/>
    </row>
    <row r="581" spans="1:1" x14ac:dyDescent="0.35">
      <c r="A581" s="48"/>
    </row>
    <row r="582" spans="1:1" x14ac:dyDescent="0.35">
      <c r="A582" s="48"/>
    </row>
    <row r="583" spans="1:1" x14ac:dyDescent="0.35">
      <c r="A583" s="48"/>
    </row>
    <row r="584" spans="1:1" x14ac:dyDescent="0.35">
      <c r="A584" s="48"/>
    </row>
    <row r="585" spans="1:1" x14ac:dyDescent="0.35">
      <c r="A585" s="48"/>
    </row>
    <row r="586" spans="1:1" x14ac:dyDescent="0.35">
      <c r="A586" s="48"/>
    </row>
    <row r="587" spans="1:1" x14ac:dyDescent="0.35">
      <c r="A587" s="48"/>
    </row>
    <row r="588" spans="1:1" x14ac:dyDescent="0.35">
      <c r="A588" s="48"/>
    </row>
    <row r="589" spans="1:1" x14ac:dyDescent="0.35">
      <c r="A589" s="48"/>
    </row>
    <row r="590" spans="1:1" x14ac:dyDescent="0.35">
      <c r="A590" s="48"/>
    </row>
    <row r="591" spans="1:1" x14ac:dyDescent="0.35">
      <c r="A591" s="48"/>
    </row>
    <row r="592" spans="1:1" x14ac:dyDescent="0.35">
      <c r="A592" s="48"/>
    </row>
    <row r="593" spans="1:1" x14ac:dyDescent="0.35">
      <c r="A593" s="48"/>
    </row>
    <row r="594" spans="1:1" x14ac:dyDescent="0.35">
      <c r="A594" s="48"/>
    </row>
    <row r="595" spans="1:1" x14ac:dyDescent="0.35">
      <c r="A595" s="48"/>
    </row>
    <row r="596" spans="1:1" x14ac:dyDescent="0.35">
      <c r="A596" s="48"/>
    </row>
    <row r="597" spans="1:1" x14ac:dyDescent="0.35">
      <c r="A597" s="48"/>
    </row>
    <row r="598" spans="1:1" x14ac:dyDescent="0.35">
      <c r="A598" s="48"/>
    </row>
    <row r="599" spans="1:1" x14ac:dyDescent="0.35">
      <c r="A599" s="48"/>
    </row>
    <row r="600" spans="1:1" x14ac:dyDescent="0.35">
      <c r="A600" s="48"/>
    </row>
    <row r="601" spans="1:1" x14ac:dyDescent="0.35">
      <c r="A601" s="48"/>
    </row>
    <row r="602" spans="1:1" x14ac:dyDescent="0.35">
      <c r="A602" s="48"/>
    </row>
    <row r="603" spans="1:1" x14ac:dyDescent="0.35">
      <c r="A603" s="48"/>
    </row>
    <row r="604" spans="1:1" x14ac:dyDescent="0.35">
      <c r="A604" s="48"/>
    </row>
    <row r="605" spans="1:1" x14ac:dyDescent="0.35">
      <c r="A605" s="48"/>
    </row>
    <row r="606" spans="1:1" x14ac:dyDescent="0.35">
      <c r="A606" s="48"/>
    </row>
    <row r="607" spans="1:1" x14ac:dyDescent="0.35">
      <c r="A607" s="48"/>
    </row>
    <row r="608" spans="1:1" x14ac:dyDescent="0.35">
      <c r="A608" s="48"/>
    </row>
    <row r="609" spans="1:1" x14ac:dyDescent="0.35">
      <c r="A609" s="48"/>
    </row>
    <row r="610" spans="1:1" x14ac:dyDescent="0.35">
      <c r="A610" s="48"/>
    </row>
    <row r="611" spans="1:1" x14ac:dyDescent="0.35">
      <c r="A611" s="48"/>
    </row>
    <row r="612" spans="1:1" x14ac:dyDescent="0.35">
      <c r="A612" s="48"/>
    </row>
    <row r="613" spans="1:1" x14ac:dyDescent="0.35">
      <c r="A613" s="48"/>
    </row>
    <row r="614" spans="1:1" x14ac:dyDescent="0.35">
      <c r="A614" s="48"/>
    </row>
    <row r="615" spans="1:1" x14ac:dyDescent="0.35">
      <c r="A615" s="48"/>
    </row>
    <row r="616" spans="1:1" x14ac:dyDescent="0.35">
      <c r="A616" s="48"/>
    </row>
    <row r="617" spans="1:1" x14ac:dyDescent="0.35">
      <c r="A617" s="48"/>
    </row>
    <row r="618" spans="1:1" x14ac:dyDescent="0.35">
      <c r="A618" s="48"/>
    </row>
    <row r="619" spans="1:1" x14ac:dyDescent="0.35">
      <c r="A619" s="48"/>
    </row>
    <row r="620" spans="1:1" x14ac:dyDescent="0.35">
      <c r="A620" s="48"/>
    </row>
    <row r="621" spans="1:1" x14ac:dyDescent="0.35">
      <c r="A621" s="48"/>
    </row>
    <row r="622" spans="1:1" x14ac:dyDescent="0.35">
      <c r="A622" s="48"/>
    </row>
    <row r="623" spans="1:1" x14ac:dyDescent="0.35">
      <c r="A623" s="48"/>
    </row>
    <row r="624" spans="1:1" x14ac:dyDescent="0.35">
      <c r="A624" s="48"/>
    </row>
    <row r="625" spans="1:1" x14ac:dyDescent="0.35">
      <c r="A625" s="48"/>
    </row>
    <row r="626" spans="1:1" x14ac:dyDescent="0.35">
      <c r="A626" s="48"/>
    </row>
    <row r="627" spans="1:1" x14ac:dyDescent="0.35">
      <c r="A627" s="48"/>
    </row>
    <row r="628" spans="1:1" x14ac:dyDescent="0.35">
      <c r="A628" s="48"/>
    </row>
    <row r="629" spans="1:1" x14ac:dyDescent="0.35">
      <c r="A629" s="48"/>
    </row>
    <row r="630" spans="1:1" x14ac:dyDescent="0.35">
      <c r="A630" s="48"/>
    </row>
    <row r="631" spans="1:1" x14ac:dyDescent="0.35">
      <c r="A631" s="48"/>
    </row>
    <row r="632" spans="1:1" x14ac:dyDescent="0.35">
      <c r="A632" s="48"/>
    </row>
    <row r="633" spans="1:1" x14ac:dyDescent="0.35">
      <c r="A633" s="48"/>
    </row>
    <row r="634" spans="1:1" x14ac:dyDescent="0.35">
      <c r="A634" s="48"/>
    </row>
    <row r="635" spans="1:1" x14ac:dyDescent="0.35">
      <c r="A635" s="48"/>
    </row>
    <row r="636" spans="1:1" x14ac:dyDescent="0.35">
      <c r="A636" s="48"/>
    </row>
    <row r="637" spans="1:1" x14ac:dyDescent="0.35">
      <c r="A637" s="48"/>
    </row>
    <row r="638" spans="1:1" x14ac:dyDescent="0.35">
      <c r="A638" s="48"/>
    </row>
    <row r="639" spans="1:1" x14ac:dyDescent="0.35">
      <c r="A639" s="48"/>
    </row>
    <row r="640" spans="1:1" x14ac:dyDescent="0.35">
      <c r="A640" s="48"/>
    </row>
    <row r="641" spans="1:1" x14ac:dyDescent="0.35">
      <c r="A641" s="48"/>
    </row>
    <row r="642" spans="1:1" x14ac:dyDescent="0.35">
      <c r="A642" s="48"/>
    </row>
    <row r="643" spans="1:1" x14ac:dyDescent="0.35">
      <c r="A643" s="48"/>
    </row>
    <row r="644" spans="1:1" x14ac:dyDescent="0.35">
      <c r="A644" s="48"/>
    </row>
    <row r="645" spans="1:1" x14ac:dyDescent="0.35">
      <c r="A645" s="48"/>
    </row>
    <row r="646" spans="1:1" x14ac:dyDescent="0.35">
      <c r="A646" s="48"/>
    </row>
    <row r="647" spans="1:1" x14ac:dyDescent="0.35">
      <c r="A647" s="48"/>
    </row>
    <row r="648" spans="1:1" x14ac:dyDescent="0.35">
      <c r="A648" s="48"/>
    </row>
    <row r="649" spans="1:1" x14ac:dyDescent="0.35">
      <c r="A649" s="48"/>
    </row>
    <row r="650" spans="1:1" x14ac:dyDescent="0.35">
      <c r="A650" s="48"/>
    </row>
    <row r="651" spans="1:1" x14ac:dyDescent="0.35">
      <c r="A651" s="48"/>
    </row>
    <row r="652" spans="1:1" x14ac:dyDescent="0.35">
      <c r="A652" s="48"/>
    </row>
    <row r="653" spans="1:1" x14ac:dyDescent="0.35">
      <c r="A653" s="48"/>
    </row>
    <row r="654" spans="1:1" x14ac:dyDescent="0.35">
      <c r="A654" s="48"/>
    </row>
    <row r="655" spans="1:1" x14ac:dyDescent="0.35">
      <c r="A655" s="48"/>
    </row>
    <row r="656" spans="1:1" x14ac:dyDescent="0.35">
      <c r="A656" s="48"/>
    </row>
    <row r="657" spans="1:1" x14ac:dyDescent="0.35">
      <c r="A657" s="48"/>
    </row>
    <row r="658" spans="1:1" x14ac:dyDescent="0.35">
      <c r="A658" s="48"/>
    </row>
    <row r="659" spans="1:1" x14ac:dyDescent="0.35">
      <c r="A659" s="48"/>
    </row>
    <row r="660" spans="1:1" x14ac:dyDescent="0.35">
      <c r="A660" s="48"/>
    </row>
    <row r="661" spans="1:1" x14ac:dyDescent="0.35">
      <c r="A661" s="48"/>
    </row>
    <row r="662" spans="1:1" x14ac:dyDescent="0.35">
      <c r="A662" s="48"/>
    </row>
    <row r="663" spans="1:1" x14ac:dyDescent="0.35">
      <c r="A663" s="48"/>
    </row>
    <row r="664" spans="1:1" x14ac:dyDescent="0.35">
      <c r="A664" s="48"/>
    </row>
    <row r="665" spans="1:1" x14ac:dyDescent="0.35">
      <c r="A665" s="48"/>
    </row>
    <row r="666" spans="1:1" x14ac:dyDescent="0.35">
      <c r="A666" s="48"/>
    </row>
    <row r="667" spans="1:1" x14ac:dyDescent="0.35">
      <c r="A667" s="48"/>
    </row>
    <row r="668" spans="1:1" x14ac:dyDescent="0.35">
      <c r="A668" s="48"/>
    </row>
    <row r="669" spans="1:1" x14ac:dyDescent="0.35">
      <c r="A669" s="48"/>
    </row>
    <row r="670" spans="1:1" x14ac:dyDescent="0.35">
      <c r="A670" s="48"/>
    </row>
    <row r="671" spans="1:1" x14ac:dyDescent="0.35">
      <c r="A671" s="48"/>
    </row>
    <row r="672" spans="1:1" x14ac:dyDescent="0.35">
      <c r="A672" s="48"/>
    </row>
    <row r="673" spans="1:1" x14ac:dyDescent="0.35">
      <c r="A673" s="48"/>
    </row>
    <row r="674" spans="1:1" x14ac:dyDescent="0.35">
      <c r="A674" s="48"/>
    </row>
    <row r="675" spans="1:1" x14ac:dyDescent="0.35">
      <c r="A675" s="48"/>
    </row>
    <row r="676" spans="1:1" x14ac:dyDescent="0.35">
      <c r="A676" s="48"/>
    </row>
    <row r="677" spans="1:1" x14ac:dyDescent="0.35">
      <c r="A677" s="48"/>
    </row>
    <row r="678" spans="1:1" x14ac:dyDescent="0.35">
      <c r="A678" s="48"/>
    </row>
    <row r="679" spans="1:1" x14ac:dyDescent="0.35">
      <c r="A679" s="48"/>
    </row>
    <row r="680" spans="1:1" x14ac:dyDescent="0.35">
      <c r="A680" s="48"/>
    </row>
    <row r="681" spans="1:1" x14ac:dyDescent="0.35">
      <c r="A681" s="48"/>
    </row>
    <row r="682" spans="1:1" x14ac:dyDescent="0.35">
      <c r="A682" s="48"/>
    </row>
    <row r="683" spans="1:1" x14ac:dyDescent="0.35">
      <c r="A683" s="48"/>
    </row>
    <row r="684" spans="1:1" x14ac:dyDescent="0.35">
      <c r="A684" s="48"/>
    </row>
    <row r="685" spans="1:1" x14ac:dyDescent="0.35">
      <c r="A685" s="48"/>
    </row>
    <row r="686" spans="1:1" x14ac:dyDescent="0.35">
      <c r="A686" s="48"/>
    </row>
    <row r="687" spans="1:1" x14ac:dyDescent="0.35">
      <c r="A687" s="48"/>
    </row>
    <row r="688" spans="1:1" x14ac:dyDescent="0.35">
      <c r="A688" s="48"/>
    </row>
    <row r="689" spans="1:1" x14ac:dyDescent="0.35">
      <c r="A689" s="48"/>
    </row>
    <row r="690" spans="1:1" x14ac:dyDescent="0.35">
      <c r="A690" s="48"/>
    </row>
    <row r="691" spans="1:1" x14ac:dyDescent="0.35">
      <c r="A691" s="48"/>
    </row>
    <row r="692" spans="1:1" x14ac:dyDescent="0.35">
      <c r="A692" s="48"/>
    </row>
    <row r="693" spans="1:1" x14ac:dyDescent="0.35">
      <c r="A693" s="48"/>
    </row>
    <row r="694" spans="1:1" x14ac:dyDescent="0.35">
      <c r="A694" s="48"/>
    </row>
    <row r="695" spans="1:1" x14ac:dyDescent="0.35">
      <c r="A695" s="48"/>
    </row>
    <row r="696" spans="1:1" x14ac:dyDescent="0.35">
      <c r="A696" s="48"/>
    </row>
    <row r="697" spans="1:1" x14ac:dyDescent="0.35">
      <c r="A697" s="48"/>
    </row>
    <row r="698" spans="1:1" x14ac:dyDescent="0.35">
      <c r="A698" s="48"/>
    </row>
    <row r="699" spans="1:1" x14ac:dyDescent="0.35">
      <c r="A699" s="48"/>
    </row>
    <row r="700" spans="1:1" x14ac:dyDescent="0.35">
      <c r="A700" s="48"/>
    </row>
    <row r="701" spans="1:1" x14ac:dyDescent="0.35">
      <c r="A701" s="48"/>
    </row>
    <row r="702" spans="1:1" x14ac:dyDescent="0.35">
      <c r="A702" s="48"/>
    </row>
    <row r="703" spans="1:1" x14ac:dyDescent="0.35">
      <c r="A703" s="48"/>
    </row>
    <row r="704" spans="1:1" x14ac:dyDescent="0.35">
      <c r="A704" s="48"/>
    </row>
    <row r="705" spans="1:1" x14ac:dyDescent="0.35">
      <c r="A705" s="48"/>
    </row>
    <row r="706" spans="1:1" x14ac:dyDescent="0.35">
      <c r="A706" s="48"/>
    </row>
    <row r="707" spans="1:1" x14ac:dyDescent="0.35">
      <c r="A707" s="48"/>
    </row>
    <row r="708" spans="1:1" x14ac:dyDescent="0.35">
      <c r="A708" s="48"/>
    </row>
    <row r="709" spans="1:1" x14ac:dyDescent="0.35">
      <c r="A709" s="48"/>
    </row>
    <row r="710" spans="1:1" x14ac:dyDescent="0.35">
      <c r="A710" s="48"/>
    </row>
    <row r="711" spans="1:1" x14ac:dyDescent="0.35">
      <c r="A711" s="48"/>
    </row>
    <row r="712" spans="1:1" x14ac:dyDescent="0.35">
      <c r="A712" s="48"/>
    </row>
    <row r="713" spans="1:1" x14ac:dyDescent="0.35">
      <c r="A713" s="48"/>
    </row>
    <row r="714" spans="1:1" x14ac:dyDescent="0.35">
      <c r="A714" s="48"/>
    </row>
    <row r="715" spans="1:1" x14ac:dyDescent="0.35">
      <c r="A715" s="48"/>
    </row>
    <row r="716" spans="1:1" x14ac:dyDescent="0.35">
      <c r="A716" s="48"/>
    </row>
    <row r="717" spans="1:1" x14ac:dyDescent="0.35">
      <c r="A717" s="48"/>
    </row>
    <row r="718" spans="1:1" x14ac:dyDescent="0.35">
      <c r="A718" s="48"/>
    </row>
    <row r="719" spans="1:1" x14ac:dyDescent="0.35">
      <c r="A719" s="48"/>
    </row>
    <row r="720" spans="1:1" x14ac:dyDescent="0.35">
      <c r="A720" s="48"/>
    </row>
    <row r="721" spans="1:1" x14ac:dyDescent="0.35">
      <c r="A721" s="48"/>
    </row>
    <row r="722" spans="1:1" x14ac:dyDescent="0.35">
      <c r="A722" s="48"/>
    </row>
    <row r="723" spans="1:1" x14ac:dyDescent="0.35">
      <c r="A723" s="48"/>
    </row>
    <row r="724" spans="1:1" x14ac:dyDescent="0.35">
      <c r="A724" s="48"/>
    </row>
    <row r="725" spans="1:1" x14ac:dyDescent="0.35">
      <c r="A725" s="48"/>
    </row>
    <row r="726" spans="1:1" x14ac:dyDescent="0.35">
      <c r="A726" s="48"/>
    </row>
    <row r="727" spans="1:1" x14ac:dyDescent="0.35">
      <c r="A727" s="48"/>
    </row>
    <row r="728" spans="1:1" x14ac:dyDescent="0.35">
      <c r="A728" s="48"/>
    </row>
    <row r="729" spans="1:1" x14ac:dyDescent="0.35">
      <c r="A729" s="48"/>
    </row>
    <row r="730" spans="1:1" x14ac:dyDescent="0.35">
      <c r="A730" s="48"/>
    </row>
    <row r="731" spans="1:1" x14ac:dyDescent="0.35">
      <c r="A731" s="48"/>
    </row>
    <row r="732" spans="1:1" x14ac:dyDescent="0.35">
      <c r="A732" s="48"/>
    </row>
    <row r="733" spans="1:1" x14ac:dyDescent="0.35">
      <c r="A733" s="48"/>
    </row>
    <row r="734" spans="1:1" x14ac:dyDescent="0.35">
      <c r="A734" s="48"/>
    </row>
    <row r="735" spans="1:1" x14ac:dyDescent="0.35">
      <c r="A735" s="48"/>
    </row>
    <row r="736" spans="1:1" x14ac:dyDescent="0.35">
      <c r="A736" s="48"/>
    </row>
    <row r="737" spans="1:1" x14ac:dyDescent="0.35">
      <c r="A737" s="48"/>
    </row>
    <row r="738" spans="1:1" x14ac:dyDescent="0.35">
      <c r="A738" s="48"/>
    </row>
    <row r="739" spans="1:1" x14ac:dyDescent="0.35">
      <c r="A739" s="48"/>
    </row>
    <row r="740" spans="1:1" x14ac:dyDescent="0.35">
      <c r="A740" s="48"/>
    </row>
    <row r="741" spans="1:1" x14ac:dyDescent="0.35">
      <c r="A741" s="48"/>
    </row>
    <row r="742" spans="1:1" x14ac:dyDescent="0.35">
      <c r="A742" s="48"/>
    </row>
    <row r="743" spans="1:1" x14ac:dyDescent="0.35">
      <c r="A743" s="48"/>
    </row>
    <row r="744" spans="1:1" x14ac:dyDescent="0.35">
      <c r="A744" s="48"/>
    </row>
    <row r="745" spans="1:1" x14ac:dyDescent="0.35">
      <c r="A745" s="48"/>
    </row>
    <row r="746" spans="1:1" x14ac:dyDescent="0.35">
      <c r="A746" s="48"/>
    </row>
    <row r="747" spans="1:1" x14ac:dyDescent="0.35">
      <c r="A747" s="48"/>
    </row>
    <row r="748" spans="1:1" x14ac:dyDescent="0.35">
      <c r="A748" s="48"/>
    </row>
    <row r="749" spans="1:1" x14ac:dyDescent="0.35">
      <c r="A749" s="48"/>
    </row>
    <row r="750" spans="1:1" x14ac:dyDescent="0.35">
      <c r="A750" s="48"/>
    </row>
    <row r="751" spans="1:1" x14ac:dyDescent="0.35">
      <c r="A751" s="48"/>
    </row>
    <row r="752" spans="1:1" x14ac:dyDescent="0.35">
      <c r="A752" s="48"/>
    </row>
    <row r="753" spans="1:1" x14ac:dyDescent="0.35">
      <c r="A753" s="48"/>
    </row>
    <row r="754" spans="1:1" x14ac:dyDescent="0.35">
      <c r="A754" s="48"/>
    </row>
    <row r="755" spans="1:1" x14ac:dyDescent="0.35">
      <c r="A755" s="48"/>
    </row>
    <row r="756" spans="1:1" x14ac:dyDescent="0.35">
      <c r="A756" s="48"/>
    </row>
    <row r="757" spans="1:1" x14ac:dyDescent="0.35">
      <c r="A757" s="48"/>
    </row>
    <row r="758" spans="1:1" x14ac:dyDescent="0.35">
      <c r="A758" s="48"/>
    </row>
    <row r="759" spans="1:1" x14ac:dyDescent="0.35">
      <c r="A759" s="48"/>
    </row>
    <row r="760" spans="1:1" x14ac:dyDescent="0.35">
      <c r="A760" s="48"/>
    </row>
    <row r="761" spans="1:1" x14ac:dyDescent="0.35">
      <c r="A761" s="48"/>
    </row>
    <row r="762" spans="1:1" x14ac:dyDescent="0.35">
      <c r="A762" s="48"/>
    </row>
    <row r="763" spans="1:1" x14ac:dyDescent="0.35">
      <c r="A763" s="48"/>
    </row>
    <row r="764" spans="1:1" x14ac:dyDescent="0.35">
      <c r="A764" s="48"/>
    </row>
    <row r="765" spans="1:1" x14ac:dyDescent="0.35">
      <c r="A765" s="48"/>
    </row>
    <row r="766" spans="1:1" x14ac:dyDescent="0.35">
      <c r="A766" s="48"/>
    </row>
    <row r="767" spans="1:1" x14ac:dyDescent="0.35">
      <c r="A767" s="48"/>
    </row>
    <row r="768" spans="1:1" x14ac:dyDescent="0.35">
      <c r="A768" s="48"/>
    </row>
    <row r="769" spans="1:1" x14ac:dyDescent="0.35">
      <c r="A769" s="48"/>
    </row>
    <row r="770" spans="1:1" x14ac:dyDescent="0.35">
      <c r="A770" s="48"/>
    </row>
    <row r="771" spans="1:1" x14ac:dyDescent="0.35">
      <c r="A771" s="48"/>
    </row>
    <row r="772" spans="1:1" x14ac:dyDescent="0.35">
      <c r="A772" s="48"/>
    </row>
    <row r="773" spans="1:1" x14ac:dyDescent="0.35">
      <c r="A773" s="48"/>
    </row>
    <row r="774" spans="1:1" x14ac:dyDescent="0.35">
      <c r="A774" s="48"/>
    </row>
    <row r="775" spans="1:1" x14ac:dyDescent="0.35">
      <c r="A775" s="48"/>
    </row>
    <row r="776" spans="1:1" x14ac:dyDescent="0.35">
      <c r="A776" s="48"/>
    </row>
    <row r="777" spans="1:1" x14ac:dyDescent="0.35">
      <c r="A777" s="48"/>
    </row>
    <row r="778" spans="1:1" x14ac:dyDescent="0.35">
      <c r="A778" s="48"/>
    </row>
    <row r="779" spans="1:1" x14ac:dyDescent="0.35">
      <c r="A779" s="48"/>
    </row>
    <row r="780" spans="1:1" x14ac:dyDescent="0.35">
      <c r="A780" s="48"/>
    </row>
    <row r="781" spans="1:1" x14ac:dyDescent="0.35">
      <c r="A781" s="48"/>
    </row>
    <row r="782" spans="1:1" x14ac:dyDescent="0.35">
      <c r="A782" s="48"/>
    </row>
    <row r="783" spans="1:1" x14ac:dyDescent="0.35">
      <c r="A783" s="48"/>
    </row>
    <row r="784" spans="1:1" x14ac:dyDescent="0.35">
      <c r="A784" s="48"/>
    </row>
    <row r="785" spans="1:1" x14ac:dyDescent="0.35">
      <c r="A785" s="48"/>
    </row>
    <row r="786" spans="1:1" x14ac:dyDescent="0.35">
      <c r="A786" s="48"/>
    </row>
    <row r="787" spans="1:1" x14ac:dyDescent="0.35">
      <c r="A787" s="48"/>
    </row>
    <row r="788" spans="1:1" x14ac:dyDescent="0.35">
      <c r="A788" s="48"/>
    </row>
    <row r="789" spans="1:1" x14ac:dyDescent="0.35">
      <c r="A789" s="48"/>
    </row>
    <row r="790" spans="1:1" x14ac:dyDescent="0.35">
      <c r="A790" s="48"/>
    </row>
    <row r="791" spans="1:1" x14ac:dyDescent="0.35">
      <c r="A791" s="48"/>
    </row>
    <row r="792" spans="1:1" x14ac:dyDescent="0.35">
      <c r="A792" s="48"/>
    </row>
    <row r="793" spans="1:1" x14ac:dyDescent="0.35">
      <c r="A793" s="48"/>
    </row>
    <row r="794" spans="1:1" x14ac:dyDescent="0.35">
      <c r="A794" s="48"/>
    </row>
    <row r="795" spans="1:1" x14ac:dyDescent="0.35">
      <c r="A795" s="48"/>
    </row>
    <row r="796" spans="1:1" x14ac:dyDescent="0.35">
      <c r="A796" s="48"/>
    </row>
    <row r="797" spans="1:1" x14ac:dyDescent="0.35">
      <c r="A797" s="48"/>
    </row>
    <row r="798" spans="1:1" x14ac:dyDescent="0.35">
      <c r="A798" s="48"/>
    </row>
    <row r="799" spans="1:1" x14ac:dyDescent="0.35">
      <c r="A799" s="48"/>
    </row>
    <row r="800" spans="1:1" x14ac:dyDescent="0.35">
      <c r="A800" s="48"/>
    </row>
    <row r="801" spans="1:1" x14ac:dyDescent="0.35">
      <c r="A801" s="48"/>
    </row>
    <row r="802" spans="1:1" x14ac:dyDescent="0.35">
      <c r="A802" s="48"/>
    </row>
    <row r="803" spans="1:1" x14ac:dyDescent="0.35">
      <c r="A803" s="48"/>
    </row>
    <row r="804" spans="1:1" x14ac:dyDescent="0.35">
      <c r="A804" s="48"/>
    </row>
    <row r="805" spans="1:1" x14ac:dyDescent="0.35">
      <c r="A805" s="48"/>
    </row>
    <row r="806" spans="1:1" x14ac:dyDescent="0.35">
      <c r="A806" s="48"/>
    </row>
    <row r="807" spans="1:1" x14ac:dyDescent="0.35">
      <c r="A807" s="48"/>
    </row>
    <row r="808" spans="1:1" x14ac:dyDescent="0.35">
      <c r="A808" s="48"/>
    </row>
    <row r="809" spans="1:1" x14ac:dyDescent="0.35">
      <c r="A809" s="48"/>
    </row>
    <row r="810" spans="1:1" x14ac:dyDescent="0.35">
      <c r="A810" s="48"/>
    </row>
    <row r="811" spans="1:1" x14ac:dyDescent="0.35">
      <c r="A811" s="48"/>
    </row>
    <row r="812" spans="1:1" x14ac:dyDescent="0.35">
      <c r="A812" s="48"/>
    </row>
    <row r="813" spans="1:1" x14ac:dyDescent="0.35">
      <c r="A813" s="48"/>
    </row>
    <row r="814" spans="1:1" x14ac:dyDescent="0.35">
      <c r="A814" s="48"/>
    </row>
    <row r="815" spans="1:1" x14ac:dyDescent="0.35">
      <c r="A815" s="48"/>
    </row>
    <row r="816" spans="1:1" x14ac:dyDescent="0.35">
      <c r="A816" s="48"/>
    </row>
    <row r="817" spans="1:1" x14ac:dyDescent="0.35">
      <c r="A817" s="48"/>
    </row>
    <row r="818" spans="1:1" x14ac:dyDescent="0.35">
      <c r="A818" s="48"/>
    </row>
    <row r="819" spans="1:1" x14ac:dyDescent="0.35">
      <c r="A819" s="48"/>
    </row>
    <row r="820" spans="1:1" x14ac:dyDescent="0.35">
      <c r="A820" s="48"/>
    </row>
    <row r="821" spans="1:1" x14ac:dyDescent="0.35">
      <c r="A821" s="48"/>
    </row>
    <row r="822" spans="1:1" x14ac:dyDescent="0.35">
      <c r="A822" s="48"/>
    </row>
    <row r="823" spans="1:1" x14ac:dyDescent="0.35">
      <c r="A823" s="48"/>
    </row>
    <row r="824" spans="1:1" x14ac:dyDescent="0.35">
      <c r="A824" s="48"/>
    </row>
    <row r="825" spans="1:1" x14ac:dyDescent="0.35">
      <c r="A825" s="48"/>
    </row>
    <row r="826" spans="1:1" x14ac:dyDescent="0.35">
      <c r="A826" s="48"/>
    </row>
    <row r="827" spans="1:1" x14ac:dyDescent="0.35">
      <c r="A827" s="48"/>
    </row>
    <row r="828" spans="1:1" x14ac:dyDescent="0.35">
      <c r="A828" s="48"/>
    </row>
    <row r="829" spans="1:1" x14ac:dyDescent="0.35">
      <c r="A829" s="48"/>
    </row>
    <row r="830" spans="1:1" x14ac:dyDescent="0.35">
      <c r="A830" s="48"/>
    </row>
    <row r="831" spans="1:1" x14ac:dyDescent="0.35">
      <c r="A831" s="48"/>
    </row>
    <row r="832" spans="1:1" x14ac:dyDescent="0.35">
      <c r="A832" s="48"/>
    </row>
    <row r="833" spans="1:1" x14ac:dyDescent="0.35">
      <c r="A833" s="48"/>
    </row>
    <row r="834" spans="1:1" x14ac:dyDescent="0.35">
      <c r="A834" s="48"/>
    </row>
    <row r="835" spans="1:1" x14ac:dyDescent="0.35">
      <c r="A835" s="48"/>
    </row>
    <row r="836" spans="1:1" x14ac:dyDescent="0.35">
      <c r="A836" s="48"/>
    </row>
    <row r="837" spans="1:1" x14ac:dyDescent="0.35">
      <c r="A837" s="48"/>
    </row>
    <row r="838" spans="1:1" x14ac:dyDescent="0.35">
      <c r="A838" s="48"/>
    </row>
    <row r="839" spans="1:1" x14ac:dyDescent="0.35">
      <c r="A839" s="48"/>
    </row>
    <row r="840" spans="1:1" x14ac:dyDescent="0.35">
      <c r="A840" s="48"/>
    </row>
    <row r="841" spans="1:1" x14ac:dyDescent="0.35">
      <c r="A841" s="48"/>
    </row>
    <row r="842" spans="1:1" x14ac:dyDescent="0.35">
      <c r="A842" s="48"/>
    </row>
    <row r="843" spans="1:1" x14ac:dyDescent="0.35">
      <c r="A843" s="48"/>
    </row>
    <row r="844" spans="1:1" x14ac:dyDescent="0.35">
      <c r="A844" s="48"/>
    </row>
    <row r="845" spans="1:1" x14ac:dyDescent="0.35">
      <c r="A845" s="48"/>
    </row>
    <row r="846" spans="1:1" x14ac:dyDescent="0.35">
      <c r="A846" s="48"/>
    </row>
    <row r="847" spans="1:1" x14ac:dyDescent="0.35">
      <c r="A847" s="48"/>
    </row>
    <row r="848" spans="1:1" x14ac:dyDescent="0.35">
      <c r="A848" s="48"/>
    </row>
    <row r="849" spans="1:1" x14ac:dyDescent="0.35">
      <c r="A849" s="48"/>
    </row>
    <row r="850" spans="1:1" x14ac:dyDescent="0.35">
      <c r="A850" s="48"/>
    </row>
    <row r="851" spans="1:1" x14ac:dyDescent="0.35">
      <c r="A851" s="48"/>
    </row>
    <row r="852" spans="1:1" x14ac:dyDescent="0.35">
      <c r="A852" s="48"/>
    </row>
    <row r="853" spans="1:1" x14ac:dyDescent="0.35">
      <c r="A853" s="48"/>
    </row>
    <row r="854" spans="1:1" x14ac:dyDescent="0.35">
      <c r="A854" s="48"/>
    </row>
    <row r="855" spans="1:1" x14ac:dyDescent="0.35">
      <c r="A855" s="48"/>
    </row>
    <row r="856" spans="1:1" x14ac:dyDescent="0.35">
      <c r="A856" s="48"/>
    </row>
    <row r="857" spans="1:1" x14ac:dyDescent="0.35">
      <c r="A857" s="48"/>
    </row>
    <row r="858" spans="1:1" x14ac:dyDescent="0.35">
      <c r="A858" s="48"/>
    </row>
    <row r="859" spans="1:1" x14ac:dyDescent="0.35">
      <c r="A859" s="48"/>
    </row>
    <row r="860" spans="1:1" x14ac:dyDescent="0.35">
      <c r="A860" s="48"/>
    </row>
    <row r="861" spans="1:1" x14ac:dyDescent="0.35">
      <c r="A861" s="48"/>
    </row>
    <row r="862" spans="1:1" x14ac:dyDescent="0.35">
      <c r="A862" s="48"/>
    </row>
    <row r="863" spans="1:1" x14ac:dyDescent="0.35">
      <c r="A863" s="48"/>
    </row>
    <row r="864" spans="1:1" x14ac:dyDescent="0.35">
      <c r="A864" s="48"/>
    </row>
    <row r="865" spans="1:1" x14ac:dyDescent="0.35">
      <c r="A865" s="48"/>
    </row>
    <row r="866" spans="1:1" x14ac:dyDescent="0.35">
      <c r="A866" s="48"/>
    </row>
    <row r="867" spans="1:1" x14ac:dyDescent="0.35">
      <c r="A867" s="48"/>
    </row>
    <row r="868" spans="1:1" x14ac:dyDescent="0.35">
      <c r="A868" s="48"/>
    </row>
    <row r="869" spans="1:1" x14ac:dyDescent="0.35">
      <c r="A869" s="48"/>
    </row>
    <row r="870" spans="1:1" x14ac:dyDescent="0.35">
      <c r="A870" s="48"/>
    </row>
    <row r="871" spans="1:1" x14ac:dyDescent="0.35">
      <c r="A871" s="48"/>
    </row>
    <row r="872" spans="1:1" x14ac:dyDescent="0.35">
      <c r="A872" s="48"/>
    </row>
    <row r="873" spans="1:1" x14ac:dyDescent="0.35">
      <c r="A873" s="48"/>
    </row>
    <row r="874" spans="1:1" x14ac:dyDescent="0.35">
      <c r="A874" s="48"/>
    </row>
    <row r="875" spans="1:1" x14ac:dyDescent="0.35">
      <c r="A875" s="48"/>
    </row>
    <row r="876" spans="1:1" x14ac:dyDescent="0.35">
      <c r="A876" s="48"/>
    </row>
    <row r="877" spans="1:1" x14ac:dyDescent="0.35">
      <c r="A877" s="48"/>
    </row>
    <row r="878" spans="1:1" x14ac:dyDescent="0.35">
      <c r="A878" s="48"/>
    </row>
    <row r="879" spans="1:1" x14ac:dyDescent="0.35">
      <c r="A879" s="48"/>
    </row>
    <row r="880" spans="1:1" x14ac:dyDescent="0.35">
      <c r="A880" s="48"/>
    </row>
    <row r="881" spans="1:1" x14ac:dyDescent="0.35">
      <c r="A881" s="48"/>
    </row>
    <row r="882" spans="1:1" x14ac:dyDescent="0.35">
      <c r="A882" s="48"/>
    </row>
    <row r="883" spans="1:1" x14ac:dyDescent="0.35">
      <c r="A883" s="48"/>
    </row>
    <row r="884" spans="1:1" x14ac:dyDescent="0.35">
      <c r="A884" s="48"/>
    </row>
    <row r="885" spans="1:1" x14ac:dyDescent="0.35">
      <c r="A885" s="48"/>
    </row>
    <row r="886" spans="1:1" x14ac:dyDescent="0.35">
      <c r="A886" s="48"/>
    </row>
    <row r="887" spans="1:1" x14ac:dyDescent="0.35">
      <c r="A887" s="48"/>
    </row>
    <row r="888" spans="1:1" x14ac:dyDescent="0.35">
      <c r="A888" s="48"/>
    </row>
    <row r="889" spans="1:1" x14ac:dyDescent="0.35">
      <c r="A889" s="48"/>
    </row>
    <row r="890" spans="1:1" x14ac:dyDescent="0.35">
      <c r="A890" s="48"/>
    </row>
    <row r="891" spans="1:1" x14ac:dyDescent="0.35">
      <c r="A891" s="48"/>
    </row>
    <row r="892" spans="1:1" x14ac:dyDescent="0.35">
      <c r="A892" s="48"/>
    </row>
    <row r="893" spans="1:1" x14ac:dyDescent="0.35">
      <c r="A893" s="48"/>
    </row>
    <row r="894" spans="1:1" x14ac:dyDescent="0.35">
      <c r="A894" s="48"/>
    </row>
    <row r="895" spans="1:1" x14ac:dyDescent="0.35">
      <c r="A895" s="48"/>
    </row>
    <row r="896" spans="1:1" x14ac:dyDescent="0.35">
      <c r="A896" s="48"/>
    </row>
    <row r="897" spans="1:1" x14ac:dyDescent="0.35">
      <c r="A897" s="48"/>
    </row>
    <row r="898" spans="1:1" x14ac:dyDescent="0.35">
      <c r="A898" s="48"/>
    </row>
    <row r="899" spans="1:1" x14ac:dyDescent="0.35">
      <c r="A899" s="48"/>
    </row>
    <row r="900" spans="1:1" x14ac:dyDescent="0.35">
      <c r="A900" s="48"/>
    </row>
    <row r="901" spans="1:1" x14ac:dyDescent="0.35">
      <c r="A901" s="48"/>
    </row>
    <row r="902" spans="1:1" x14ac:dyDescent="0.35">
      <c r="A902" s="48"/>
    </row>
    <row r="903" spans="1:1" x14ac:dyDescent="0.35">
      <c r="A903" s="48"/>
    </row>
    <row r="904" spans="1:1" x14ac:dyDescent="0.35">
      <c r="A904" s="48"/>
    </row>
    <row r="905" spans="1:1" x14ac:dyDescent="0.35">
      <c r="A905" s="48"/>
    </row>
    <row r="906" spans="1:1" x14ac:dyDescent="0.35">
      <c r="A906" s="48"/>
    </row>
    <row r="907" spans="1:1" x14ac:dyDescent="0.35">
      <c r="A907" s="48"/>
    </row>
    <row r="908" spans="1:1" x14ac:dyDescent="0.35">
      <c r="A908" s="48"/>
    </row>
    <row r="909" spans="1:1" x14ac:dyDescent="0.35">
      <c r="A909" s="48"/>
    </row>
    <row r="910" spans="1:1" x14ac:dyDescent="0.35">
      <c r="A910" s="48"/>
    </row>
    <row r="911" spans="1:1" x14ac:dyDescent="0.35">
      <c r="A911" s="48"/>
    </row>
    <row r="912" spans="1:1" x14ac:dyDescent="0.35">
      <c r="A912" s="48"/>
    </row>
    <row r="913" spans="1:1" x14ac:dyDescent="0.35">
      <c r="A913" s="48"/>
    </row>
    <row r="914" spans="1:1" x14ac:dyDescent="0.35">
      <c r="A914" s="48"/>
    </row>
    <row r="915" spans="1:1" x14ac:dyDescent="0.35">
      <c r="A915" s="48"/>
    </row>
    <row r="916" spans="1:1" x14ac:dyDescent="0.35">
      <c r="A916" s="48"/>
    </row>
    <row r="917" spans="1:1" x14ac:dyDescent="0.35">
      <c r="A917" s="48"/>
    </row>
    <row r="918" spans="1:1" x14ac:dyDescent="0.35">
      <c r="A918" s="48"/>
    </row>
    <row r="919" spans="1:1" x14ac:dyDescent="0.35">
      <c r="A919" s="48"/>
    </row>
    <row r="920" spans="1:1" x14ac:dyDescent="0.35">
      <c r="A920" s="48"/>
    </row>
    <row r="921" spans="1:1" x14ac:dyDescent="0.35">
      <c r="A921" s="48"/>
    </row>
    <row r="922" spans="1:1" x14ac:dyDescent="0.35">
      <c r="A922" s="48"/>
    </row>
    <row r="923" spans="1:1" x14ac:dyDescent="0.35">
      <c r="A923" s="48"/>
    </row>
    <row r="924" spans="1:1" x14ac:dyDescent="0.35">
      <c r="A924" s="48"/>
    </row>
    <row r="925" spans="1:1" x14ac:dyDescent="0.35">
      <c r="A925" s="48"/>
    </row>
    <row r="926" spans="1:1" x14ac:dyDescent="0.35">
      <c r="A926" s="48"/>
    </row>
    <row r="927" spans="1:1" x14ac:dyDescent="0.35">
      <c r="A927" s="48"/>
    </row>
    <row r="928" spans="1:1" x14ac:dyDescent="0.35">
      <c r="A928" s="48"/>
    </row>
    <row r="929" spans="1:1" x14ac:dyDescent="0.35">
      <c r="A929" s="48"/>
    </row>
    <row r="930" spans="1:1" x14ac:dyDescent="0.35">
      <c r="A930" s="48"/>
    </row>
    <row r="931" spans="1:1" x14ac:dyDescent="0.35">
      <c r="A931" s="48"/>
    </row>
    <row r="932" spans="1:1" x14ac:dyDescent="0.35">
      <c r="A932" s="48"/>
    </row>
    <row r="933" spans="1:1" x14ac:dyDescent="0.35">
      <c r="A933" s="48"/>
    </row>
    <row r="934" spans="1:1" x14ac:dyDescent="0.35">
      <c r="A934" s="48"/>
    </row>
    <row r="935" spans="1:1" x14ac:dyDescent="0.35">
      <c r="A935" s="48"/>
    </row>
    <row r="936" spans="1:1" x14ac:dyDescent="0.35">
      <c r="A936" s="48"/>
    </row>
    <row r="937" spans="1:1" x14ac:dyDescent="0.35">
      <c r="A937" s="48"/>
    </row>
    <row r="938" spans="1:1" x14ac:dyDescent="0.35">
      <c r="A938" s="48"/>
    </row>
    <row r="939" spans="1:1" x14ac:dyDescent="0.35">
      <c r="A939" s="48"/>
    </row>
    <row r="940" spans="1:1" x14ac:dyDescent="0.35">
      <c r="A940" s="48"/>
    </row>
    <row r="941" spans="1:1" x14ac:dyDescent="0.35">
      <c r="A941" s="48"/>
    </row>
    <row r="942" spans="1:1" x14ac:dyDescent="0.35">
      <c r="A942" s="48"/>
    </row>
    <row r="943" spans="1:1" x14ac:dyDescent="0.35">
      <c r="A943" s="48"/>
    </row>
    <row r="944" spans="1:1" x14ac:dyDescent="0.35">
      <c r="A944" s="48"/>
    </row>
    <row r="945" spans="1:1" x14ac:dyDescent="0.35">
      <c r="A945" s="48"/>
    </row>
    <row r="946" spans="1:1" x14ac:dyDescent="0.35">
      <c r="A946" s="48"/>
    </row>
    <row r="947" spans="1:1" x14ac:dyDescent="0.35">
      <c r="A947" s="48"/>
    </row>
    <row r="948" spans="1:1" x14ac:dyDescent="0.35">
      <c r="A948" s="48"/>
    </row>
    <row r="949" spans="1:1" x14ac:dyDescent="0.35">
      <c r="A949" s="48"/>
    </row>
    <row r="950" spans="1:1" x14ac:dyDescent="0.35">
      <c r="A950" s="48"/>
    </row>
    <row r="951" spans="1:1" x14ac:dyDescent="0.35">
      <c r="A951" s="48"/>
    </row>
    <row r="952" spans="1:1" x14ac:dyDescent="0.35">
      <c r="A952" s="48"/>
    </row>
    <row r="953" spans="1:1" x14ac:dyDescent="0.35">
      <c r="A953" s="48"/>
    </row>
    <row r="954" spans="1:1" x14ac:dyDescent="0.35">
      <c r="A954" s="48"/>
    </row>
    <row r="955" spans="1:1" x14ac:dyDescent="0.35">
      <c r="A955" s="48"/>
    </row>
    <row r="956" spans="1:1" x14ac:dyDescent="0.35">
      <c r="A956" s="48"/>
    </row>
    <row r="957" spans="1:1" x14ac:dyDescent="0.35">
      <c r="A957" s="48"/>
    </row>
    <row r="958" spans="1:1" x14ac:dyDescent="0.35">
      <c r="A958" s="48"/>
    </row>
    <row r="959" spans="1:1" x14ac:dyDescent="0.35">
      <c r="A959" s="48"/>
    </row>
    <row r="960" spans="1:1" x14ac:dyDescent="0.35">
      <c r="A960" s="48"/>
    </row>
    <row r="961" spans="1:1" x14ac:dyDescent="0.35">
      <c r="A961" s="48"/>
    </row>
    <row r="962" spans="1:1" x14ac:dyDescent="0.35">
      <c r="A962" s="48"/>
    </row>
    <row r="963" spans="1:1" x14ac:dyDescent="0.35">
      <c r="A963" s="48"/>
    </row>
    <row r="964" spans="1:1" x14ac:dyDescent="0.35">
      <c r="A964" s="48"/>
    </row>
    <row r="965" spans="1:1" x14ac:dyDescent="0.35">
      <c r="A965" s="48"/>
    </row>
    <row r="966" spans="1:1" x14ac:dyDescent="0.35">
      <c r="A966" s="48"/>
    </row>
    <row r="967" spans="1:1" x14ac:dyDescent="0.35">
      <c r="A967" s="48"/>
    </row>
    <row r="968" spans="1:1" x14ac:dyDescent="0.35">
      <c r="A968" s="48"/>
    </row>
    <row r="969" spans="1:1" x14ac:dyDescent="0.35">
      <c r="A969" s="48"/>
    </row>
    <row r="970" spans="1:1" x14ac:dyDescent="0.35">
      <c r="A970" s="48"/>
    </row>
    <row r="971" spans="1:1" x14ac:dyDescent="0.35">
      <c r="A971" s="48"/>
    </row>
    <row r="972" spans="1:1" x14ac:dyDescent="0.35">
      <c r="A972" s="48"/>
    </row>
    <row r="973" spans="1:1" x14ac:dyDescent="0.35">
      <c r="A973" s="48"/>
    </row>
    <row r="974" spans="1:1" x14ac:dyDescent="0.35">
      <c r="A974" s="48"/>
    </row>
    <row r="975" spans="1:1" x14ac:dyDescent="0.35">
      <c r="A975" s="48"/>
    </row>
    <row r="976" spans="1:1" x14ac:dyDescent="0.35">
      <c r="A976" s="48"/>
    </row>
    <row r="977" spans="1:1" x14ac:dyDescent="0.35">
      <c r="A977" s="48"/>
    </row>
    <row r="978" spans="1:1" x14ac:dyDescent="0.35">
      <c r="A978" s="48"/>
    </row>
    <row r="979" spans="1:1" x14ac:dyDescent="0.35">
      <c r="A979" s="48"/>
    </row>
    <row r="980" spans="1:1" x14ac:dyDescent="0.35">
      <c r="A980" s="48"/>
    </row>
    <row r="981" spans="1:1" x14ac:dyDescent="0.35">
      <c r="A981" s="48"/>
    </row>
    <row r="982" spans="1:1" x14ac:dyDescent="0.35">
      <c r="A982" s="48"/>
    </row>
    <row r="983" spans="1:1" x14ac:dyDescent="0.35">
      <c r="A983" s="48"/>
    </row>
    <row r="984" spans="1:1" x14ac:dyDescent="0.35">
      <c r="A984" s="48"/>
    </row>
    <row r="985" spans="1:1" x14ac:dyDescent="0.35">
      <c r="A985" s="48"/>
    </row>
    <row r="986" spans="1:1" x14ac:dyDescent="0.35">
      <c r="A986" s="48"/>
    </row>
    <row r="987" spans="1:1" x14ac:dyDescent="0.35">
      <c r="A987" s="48"/>
    </row>
    <row r="988" spans="1:1" x14ac:dyDescent="0.35">
      <c r="A988" s="48"/>
    </row>
    <row r="989" spans="1:1" x14ac:dyDescent="0.35">
      <c r="A989" s="48"/>
    </row>
    <row r="990" spans="1:1" x14ac:dyDescent="0.35">
      <c r="A990" s="48"/>
    </row>
    <row r="991" spans="1:1" x14ac:dyDescent="0.35">
      <c r="A991" s="48"/>
    </row>
    <row r="992" spans="1:1" x14ac:dyDescent="0.35">
      <c r="A992" s="48"/>
    </row>
    <row r="993" spans="1:1" x14ac:dyDescent="0.35">
      <c r="A993" s="48"/>
    </row>
    <row r="994" spans="1:1" x14ac:dyDescent="0.35">
      <c r="A994" s="48"/>
    </row>
    <row r="995" spans="1:1" x14ac:dyDescent="0.35">
      <c r="A995" s="48"/>
    </row>
    <row r="996" spans="1:1" x14ac:dyDescent="0.35">
      <c r="A996" s="48"/>
    </row>
    <row r="997" spans="1:1" x14ac:dyDescent="0.35">
      <c r="A997" s="48"/>
    </row>
    <row r="998" spans="1:1" x14ac:dyDescent="0.35">
      <c r="A998" s="48"/>
    </row>
    <row r="999" spans="1:1" x14ac:dyDescent="0.35">
      <c r="A999" s="48"/>
    </row>
    <row r="1000" spans="1:1" x14ac:dyDescent="0.35">
      <c r="A1000" s="48"/>
    </row>
  </sheetData>
  <sheetProtection algorithmName="SHA-512" hashValue="Xuuc3NID8HQPx2Ja9v0AjjGlfvgKDwtHA7PL/WZw96NoT63zG6s7XpWOXJ2rhgdYw/Z9Gnk52SmII0Z1Rjlo1Q==" saltValue="Bd5xoOY9RUJTNhI0Z0C1Pg==" spinCount="100000" sheet="1" objects="1" scenarios="1"/>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FECBD39B22FB44192D5BE1155CBF337" ma:contentTypeVersion="14" ma:contentTypeDescription="Crie um novo documento." ma:contentTypeScope="" ma:versionID="1613d15d56a41439b6c4f8a4a1e1174b">
  <xsd:schema xmlns:xsd="http://www.w3.org/2001/XMLSchema" xmlns:xs="http://www.w3.org/2001/XMLSchema" xmlns:p="http://schemas.microsoft.com/office/2006/metadata/properties" xmlns:ns2="2e4dccb4-2f63-472a-96fe-d357f29242ac" xmlns:ns3="ce979662-2407-40ab-8ca5-f76f3a360643" targetNamespace="http://schemas.microsoft.com/office/2006/metadata/properties" ma:root="true" ma:fieldsID="1b53a7bc1bf8bae994ed6f8c1a546dbf" ns2:_="" ns3:_="">
    <xsd:import namespace="2e4dccb4-2f63-472a-96fe-d357f29242ac"/>
    <xsd:import namespace="ce979662-2407-40ab-8ca5-f76f3a36064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4dccb4-2f63-472a-96fe-d357f29242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Marcações de imagem" ma:readOnly="false" ma:fieldId="{5cf76f15-5ced-4ddc-b409-7134ff3c332f}" ma:taxonomyMulti="true" ma:sspId="167cb4b0-d69b-4455-a2ce-c5ad0eb209e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e979662-2407-40ab-8ca5-f76f3a360643" elementFormDefault="qualified">
    <xsd:import namespace="http://schemas.microsoft.com/office/2006/documentManagement/types"/>
    <xsd:import namespace="http://schemas.microsoft.com/office/infopath/2007/PartnerControls"/>
    <xsd:element name="SharedWithUsers" ma:index="11"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hes de Compartilhado Com" ma:internalName="SharedWithDetails" ma:readOnly="true">
      <xsd:simpleType>
        <xsd:restriction base="dms:Note">
          <xsd:maxLength value="255"/>
        </xsd:restriction>
      </xsd:simpleType>
    </xsd:element>
    <xsd:element name="TaxCatchAll" ma:index="16" nillable="true" ma:displayName="Taxonomy Catch All Column" ma:hidden="true" ma:list="{7ce10dd0-62a5-4a05-b1bd-b17d41818bbd}" ma:internalName="TaxCatchAll" ma:showField="CatchAllData" ma:web="ce979662-2407-40ab-8ca5-f76f3a3606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692D69-B7D7-4356-ACFA-33DC43FEBC15}"/>
</file>

<file path=customXml/itemProps2.xml><?xml version="1.0" encoding="utf-8"?>
<ds:datastoreItem xmlns:ds="http://schemas.openxmlformats.org/officeDocument/2006/customXml" ds:itemID="{A9F91EAC-CB59-4E9C-B1A9-D0CDD28285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652</vt:i4>
      </vt:variant>
    </vt:vector>
  </HeadingPairs>
  <TitlesOfParts>
    <vt:vector size="654" baseType="lpstr">
      <vt:lpstr>Simulação iESGo2024</vt:lpstr>
      <vt:lpstr>Resultados</vt:lpstr>
      <vt:lpstr>v_1110</vt:lpstr>
      <vt:lpstr>v_1111</vt:lpstr>
      <vt:lpstr>v_1111A</vt:lpstr>
      <vt:lpstr>v_1111B</vt:lpstr>
      <vt:lpstr>v_1111C</vt:lpstr>
      <vt:lpstr>v_1111D</vt:lpstr>
      <vt:lpstr>v_1111E</vt:lpstr>
      <vt:lpstr>v_1112</vt:lpstr>
      <vt:lpstr>v_1112A</vt:lpstr>
      <vt:lpstr>v_1112B</vt:lpstr>
      <vt:lpstr>v_1112C</vt:lpstr>
      <vt:lpstr>v_1120</vt:lpstr>
      <vt:lpstr>v_1121</vt:lpstr>
      <vt:lpstr>v_1121A</vt:lpstr>
      <vt:lpstr>v_1121B</vt:lpstr>
      <vt:lpstr>v_1121C</vt:lpstr>
      <vt:lpstr>v_1121D</vt:lpstr>
      <vt:lpstr>v_1122</vt:lpstr>
      <vt:lpstr>v_1122A</vt:lpstr>
      <vt:lpstr>v_1122B</vt:lpstr>
      <vt:lpstr>v_1122C</vt:lpstr>
      <vt:lpstr>v_1122D</vt:lpstr>
      <vt:lpstr>v_1122E</vt:lpstr>
      <vt:lpstr>v_1122F</vt:lpstr>
      <vt:lpstr>v_1123</vt:lpstr>
      <vt:lpstr>v_1123A</vt:lpstr>
      <vt:lpstr>v_1123B</vt:lpstr>
      <vt:lpstr>v_1123C</vt:lpstr>
      <vt:lpstr>v_1123D</vt:lpstr>
      <vt:lpstr>v_1130</vt:lpstr>
      <vt:lpstr>v_1131</vt:lpstr>
      <vt:lpstr>v_1131A</vt:lpstr>
      <vt:lpstr>v_1131B</vt:lpstr>
      <vt:lpstr>v_1131C</vt:lpstr>
      <vt:lpstr>v_1131D</vt:lpstr>
      <vt:lpstr>v_1131E</vt:lpstr>
      <vt:lpstr>v_1132</vt:lpstr>
      <vt:lpstr>v_1132A</vt:lpstr>
      <vt:lpstr>v_1132B</vt:lpstr>
      <vt:lpstr>v_1132C</vt:lpstr>
      <vt:lpstr>v_1133</vt:lpstr>
      <vt:lpstr>v_1133A</vt:lpstr>
      <vt:lpstr>v_1133B</vt:lpstr>
      <vt:lpstr>v_2110</vt:lpstr>
      <vt:lpstr>v_2111</vt:lpstr>
      <vt:lpstr>v_2111A</vt:lpstr>
      <vt:lpstr>v_2111B</vt:lpstr>
      <vt:lpstr>v_2111C</vt:lpstr>
      <vt:lpstr>v_2111D</vt:lpstr>
      <vt:lpstr>v_2111E</vt:lpstr>
      <vt:lpstr>v_2112</vt:lpstr>
      <vt:lpstr>v_2112A</vt:lpstr>
      <vt:lpstr>v_2112B</vt:lpstr>
      <vt:lpstr>v_2112C</vt:lpstr>
      <vt:lpstr>v_2112D</vt:lpstr>
      <vt:lpstr>v_2112E</vt:lpstr>
      <vt:lpstr>v_2112F</vt:lpstr>
      <vt:lpstr>v_2112G</vt:lpstr>
      <vt:lpstr>v_2113</vt:lpstr>
      <vt:lpstr>v_2113A</vt:lpstr>
      <vt:lpstr>v_2113B</vt:lpstr>
      <vt:lpstr>v_2113C</vt:lpstr>
      <vt:lpstr>v_2113D</vt:lpstr>
      <vt:lpstr>v_2113E</vt:lpstr>
      <vt:lpstr>v_2113F</vt:lpstr>
      <vt:lpstr>v_2114</vt:lpstr>
      <vt:lpstr>v_2114A</vt:lpstr>
      <vt:lpstr>v_2114B</vt:lpstr>
      <vt:lpstr>v_2114C</vt:lpstr>
      <vt:lpstr>v_2114D</vt:lpstr>
      <vt:lpstr>v_2115</vt:lpstr>
      <vt:lpstr>v_2115A</vt:lpstr>
      <vt:lpstr>v_2115B</vt:lpstr>
      <vt:lpstr>v_2115C</vt:lpstr>
      <vt:lpstr>v_2115D</vt:lpstr>
      <vt:lpstr>v_2120</vt:lpstr>
      <vt:lpstr>v_2121</vt:lpstr>
      <vt:lpstr>v_2121A</vt:lpstr>
      <vt:lpstr>v_2121B</vt:lpstr>
      <vt:lpstr>v_2121C</vt:lpstr>
      <vt:lpstr>v_2121D</vt:lpstr>
      <vt:lpstr>v_2121E</vt:lpstr>
      <vt:lpstr>v_2121F</vt:lpstr>
      <vt:lpstr>v_2121G</vt:lpstr>
      <vt:lpstr>v_2121H</vt:lpstr>
      <vt:lpstr>v_2122</vt:lpstr>
      <vt:lpstr>v_2122A</vt:lpstr>
      <vt:lpstr>v_2122B</vt:lpstr>
      <vt:lpstr>v_2122C</vt:lpstr>
      <vt:lpstr>v_2122D</vt:lpstr>
      <vt:lpstr>v_2122E</vt:lpstr>
      <vt:lpstr>v_2122F</vt:lpstr>
      <vt:lpstr>v_2122G</vt:lpstr>
      <vt:lpstr>v_2122H</vt:lpstr>
      <vt:lpstr>v_2123</vt:lpstr>
      <vt:lpstr>v_2123A</vt:lpstr>
      <vt:lpstr>v_2123B</vt:lpstr>
      <vt:lpstr>v_2123C</vt:lpstr>
      <vt:lpstr>v_2123D</vt:lpstr>
      <vt:lpstr>v_2123E</vt:lpstr>
      <vt:lpstr>v_2123F</vt:lpstr>
      <vt:lpstr>v_2123G</vt:lpstr>
      <vt:lpstr>v_2130</vt:lpstr>
      <vt:lpstr>v_2131</vt:lpstr>
      <vt:lpstr>v_2131A</vt:lpstr>
      <vt:lpstr>v_2131B</vt:lpstr>
      <vt:lpstr>v_2131C</vt:lpstr>
      <vt:lpstr>v_2131D</vt:lpstr>
      <vt:lpstr>v_2132</vt:lpstr>
      <vt:lpstr>v_2132A</vt:lpstr>
      <vt:lpstr>v_2132B</vt:lpstr>
      <vt:lpstr>v_2132C</vt:lpstr>
      <vt:lpstr>v_2132D</vt:lpstr>
      <vt:lpstr>v_2132E</vt:lpstr>
      <vt:lpstr>v_2132F</vt:lpstr>
      <vt:lpstr>v_2132G</vt:lpstr>
      <vt:lpstr>v_2133</vt:lpstr>
      <vt:lpstr>v_2133A</vt:lpstr>
      <vt:lpstr>v_2133B</vt:lpstr>
      <vt:lpstr>v_2133C</vt:lpstr>
      <vt:lpstr>v_2133D</vt:lpstr>
      <vt:lpstr>v_2133E</vt:lpstr>
      <vt:lpstr>v_2133F</vt:lpstr>
      <vt:lpstr>v_2133G</vt:lpstr>
      <vt:lpstr>v_2133H</vt:lpstr>
      <vt:lpstr>v_2133I</vt:lpstr>
      <vt:lpstr>v_2133J</vt:lpstr>
      <vt:lpstr>v_2134</vt:lpstr>
      <vt:lpstr>v_2134A</vt:lpstr>
      <vt:lpstr>v_2134B</vt:lpstr>
      <vt:lpstr>v_2134C</vt:lpstr>
      <vt:lpstr>v_2134D</vt:lpstr>
      <vt:lpstr>v_2134E</vt:lpstr>
      <vt:lpstr>v_2134F</vt:lpstr>
      <vt:lpstr>v_2134G</vt:lpstr>
      <vt:lpstr>v_2134H</vt:lpstr>
      <vt:lpstr>v_2134I</vt:lpstr>
      <vt:lpstr>v_2135</vt:lpstr>
      <vt:lpstr>v_2135A</vt:lpstr>
      <vt:lpstr>v_2135B</vt:lpstr>
      <vt:lpstr>v_2135C</vt:lpstr>
      <vt:lpstr>v_2135D</vt:lpstr>
      <vt:lpstr>v_2135E</vt:lpstr>
      <vt:lpstr>v_2135F</vt:lpstr>
      <vt:lpstr>v_2136</vt:lpstr>
      <vt:lpstr>v_2136A</vt:lpstr>
      <vt:lpstr>v_2136B</vt:lpstr>
      <vt:lpstr>v_2136C</vt:lpstr>
      <vt:lpstr>v_2136D</vt:lpstr>
      <vt:lpstr>v_2136E</vt:lpstr>
      <vt:lpstr>v_2136F</vt:lpstr>
      <vt:lpstr>v_2137</vt:lpstr>
      <vt:lpstr>v_2137A</vt:lpstr>
      <vt:lpstr>v_2137B</vt:lpstr>
      <vt:lpstr>v_2137C</vt:lpstr>
      <vt:lpstr>v_2137D</vt:lpstr>
      <vt:lpstr>v_2137E</vt:lpstr>
      <vt:lpstr>v_2137F</vt:lpstr>
      <vt:lpstr>v_2140</vt:lpstr>
      <vt:lpstr>v_2141</vt:lpstr>
      <vt:lpstr>v_2141A</vt:lpstr>
      <vt:lpstr>v_2141B</vt:lpstr>
      <vt:lpstr>v_2141C</vt:lpstr>
      <vt:lpstr>v_2141D</vt:lpstr>
      <vt:lpstr>v_2142</vt:lpstr>
      <vt:lpstr>v_2142A</vt:lpstr>
      <vt:lpstr>v_2142B</vt:lpstr>
      <vt:lpstr>v_2142C</vt:lpstr>
      <vt:lpstr>v_2142D</vt:lpstr>
      <vt:lpstr>v_2143</vt:lpstr>
      <vt:lpstr>v_2143A</vt:lpstr>
      <vt:lpstr>v_2143B</vt:lpstr>
      <vt:lpstr>v_2143C</vt:lpstr>
      <vt:lpstr>v_2143D</vt:lpstr>
      <vt:lpstr>v_2144</vt:lpstr>
      <vt:lpstr>v_2144A</vt:lpstr>
      <vt:lpstr>v_2144B</vt:lpstr>
      <vt:lpstr>v_2144C</vt:lpstr>
      <vt:lpstr>v_2144D</vt:lpstr>
      <vt:lpstr>v_2150</vt:lpstr>
      <vt:lpstr>v_2151</vt:lpstr>
      <vt:lpstr>v_2151A</vt:lpstr>
      <vt:lpstr>v_2151B</vt:lpstr>
      <vt:lpstr>v_2151C</vt:lpstr>
      <vt:lpstr>v_2152</vt:lpstr>
      <vt:lpstr>v_2152A</vt:lpstr>
      <vt:lpstr>v_2152B</vt:lpstr>
      <vt:lpstr>v_2152C</vt:lpstr>
      <vt:lpstr>v_2153</vt:lpstr>
      <vt:lpstr>v_2153A</vt:lpstr>
      <vt:lpstr>v_2153B</vt:lpstr>
      <vt:lpstr>v_2153C</vt:lpstr>
      <vt:lpstr>v_2154</vt:lpstr>
      <vt:lpstr>v_2154A</vt:lpstr>
      <vt:lpstr>v_2154B</vt:lpstr>
      <vt:lpstr>v_2154C</vt:lpstr>
      <vt:lpstr>v_2154D</vt:lpstr>
      <vt:lpstr>v_2155</vt:lpstr>
      <vt:lpstr>v_2155A</vt:lpstr>
      <vt:lpstr>v_2155B</vt:lpstr>
      <vt:lpstr>v_2155C</vt:lpstr>
      <vt:lpstr>v_2156</vt:lpstr>
      <vt:lpstr>v_2156A</vt:lpstr>
      <vt:lpstr>v_2156B</vt:lpstr>
      <vt:lpstr>v_2156C</vt:lpstr>
      <vt:lpstr>v_2157</vt:lpstr>
      <vt:lpstr>v_2157A</vt:lpstr>
      <vt:lpstr>v_2157B</vt:lpstr>
      <vt:lpstr>v_2157C</vt:lpstr>
      <vt:lpstr>v_3111</vt:lpstr>
      <vt:lpstr>v_3111A</vt:lpstr>
      <vt:lpstr>v_3111B</vt:lpstr>
      <vt:lpstr>v_3111C</vt:lpstr>
      <vt:lpstr>v_3111D</vt:lpstr>
      <vt:lpstr>v_3111E</vt:lpstr>
      <vt:lpstr>v_3111F</vt:lpstr>
      <vt:lpstr>v_3112</vt:lpstr>
      <vt:lpstr>v_3112A</vt:lpstr>
      <vt:lpstr>v_3112B</vt:lpstr>
      <vt:lpstr>v_3112C</vt:lpstr>
      <vt:lpstr>v_3112D</vt:lpstr>
      <vt:lpstr>v_3112E</vt:lpstr>
      <vt:lpstr>v_3112F</vt:lpstr>
      <vt:lpstr>v_3112G</vt:lpstr>
      <vt:lpstr>v_3121</vt:lpstr>
      <vt:lpstr>v_3121A</vt:lpstr>
      <vt:lpstr>v_3121B</vt:lpstr>
      <vt:lpstr>v_3121C</vt:lpstr>
      <vt:lpstr>v_3121D</vt:lpstr>
      <vt:lpstr>v_3121E</vt:lpstr>
      <vt:lpstr>v_3121F</vt:lpstr>
      <vt:lpstr>v_3121G</vt:lpstr>
      <vt:lpstr>v_3121H</vt:lpstr>
      <vt:lpstr>v_3122</vt:lpstr>
      <vt:lpstr>v_3122A</vt:lpstr>
      <vt:lpstr>v_3122B</vt:lpstr>
      <vt:lpstr>v_3122C</vt:lpstr>
      <vt:lpstr>v_3122D</vt:lpstr>
      <vt:lpstr>v_3122E</vt:lpstr>
      <vt:lpstr>v_3122F</vt:lpstr>
      <vt:lpstr>v_3122G</vt:lpstr>
      <vt:lpstr>v_3122H</vt:lpstr>
      <vt:lpstr>v_3123</vt:lpstr>
      <vt:lpstr>v_3123A</vt:lpstr>
      <vt:lpstr>v_3123B</vt:lpstr>
      <vt:lpstr>v_3123C</vt:lpstr>
      <vt:lpstr>v_3123D</vt:lpstr>
      <vt:lpstr>v_3123E</vt:lpstr>
      <vt:lpstr>v_3123F</vt:lpstr>
      <vt:lpstr>v_3124</vt:lpstr>
      <vt:lpstr>v_3124A</vt:lpstr>
      <vt:lpstr>v_3124B</vt:lpstr>
      <vt:lpstr>v_3124C</vt:lpstr>
      <vt:lpstr>v_3124D</vt:lpstr>
      <vt:lpstr>v_3124E</vt:lpstr>
      <vt:lpstr>v_3124F</vt:lpstr>
      <vt:lpstr>v_3124G</vt:lpstr>
      <vt:lpstr>v_3130</vt:lpstr>
      <vt:lpstr>v_3131</vt:lpstr>
      <vt:lpstr>v_3131A</vt:lpstr>
      <vt:lpstr>v_3131B</vt:lpstr>
      <vt:lpstr>v_3131C</vt:lpstr>
      <vt:lpstr>v_3132</vt:lpstr>
      <vt:lpstr>v_3132A</vt:lpstr>
      <vt:lpstr>v_3132B</vt:lpstr>
      <vt:lpstr>v_3132C</vt:lpstr>
      <vt:lpstr>v_3132D</vt:lpstr>
      <vt:lpstr>v_3133</vt:lpstr>
      <vt:lpstr>v_3133A</vt:lpstr>
      <vt:lpstr>v_3133B</vt:lpstr>
      <vt:lpstr>v_3133C</vt:lpstr>
      <vt:lpstr>v_3133D</vt:lpstr>
      <vt:lpstr>v_4110</vt:lpstr>
      <vt:lpstr>v_4111</vt:lpstr>
      <vt:lpstr>v_4111A</vt:lpstr>
      <vt:lpstr>v_4111B</vt:lpstr>
      <vt:lpstr>v_4111C</vt:lpstr>
      <vt:lpstr>v_4111D</vt:lpstr>
      <vt:lpstr>v_4112</vt:lpstr>
      <vt:lpstr>v_4112A</vt:lpstr>
      <vt:lpstr>v_4112B</vt:lpstr>
      <vt:lpstr>v_4112C</vt:lpstr>
      <vt:lpstr>v_4112D</vt:lpstr>
      <vt:lpstr>v_4112E</vt:lpstr>
      <vt:lpstr>v_4112F</vt:lpstr>
      <vt:lpstr>v_4112G</vt:lpstr>
      <vt:lpstr>v_4120</vt:lpstr>
      <vt:lpstr>v_4121</vt:lpstr>
      <vt:lpstr>v_4121A</vt:lpstr>
      <vt:lpstr>v_4121B</vt:lpstr>
      <vt:lpstr>v_4121C</vt:lpstr>
      <vt:lpstr>v_4121D</vt:lpstr>
      <vt:lpstr>v_4122</vt:lpstr>
      <vt:lpstr>v_4122A</vt:lpstr>
      <vt:lpstr>v_4122B</vt:lpstr>
      <vt:lpstr>v_4122C</vt:lpstr>
      <vt:lpstr>v_4122D</vt:lpstr>
      <vt:lpstr>v_4122E</vt:lpstr>
      <vt:lpstr>v_4122F</vt:lpstr>
      <vt:lpstr>v_4123</vt:lpstr>
      <vt:lpstr>v_4123A</vt:lpstr>
      <vt:lpstr>v_4123B</vt:lpstr>
      <vt:lpstr>v_4123C</vt:lpstr>
      <vt:lpstr>v_4123D</vt:lpstr>
      <vt:lpstr>v_4123E</vt:lpstr>
      <vt:lpstr>v_4124</vt:lpstr>
      <vt:lpstr>v_4124A</vt:lpstr>
      <vt:lpstr>v_4124B</vt:lpstr>
      <vt:lpstr>v_4124C</vt:lpstr>
      <vt:lpstr>v_4124D</vt:lpstr>
      <vt:lpstr>v_4125</vt:lpstr>
      <vt:lpstr>v_4125A</vt:lpstr>
      <vt:lpstr>v_4125B</vt:lpstr>
      <vt:lpstr>v_4125C</vt:lpstr>
      <vt:lpstr>v_4125D</vt:lpstr>
      <vt:lpstr>v_4125E</vt:lpstr>
      <vt:lpstr>v_4130</vt:lpstr>
      <vt:lpstr>v_4131</vt:lpstr>
      <vt:lpstr>v_4131A</vt:lpstr>
      <vt:lpstr>v_4131B</vt:lpstr>
      <vt:lpstr>v_4131C</vt:lpstr>
      <vt:lpstr>v_4131D</vt:lpstr>
      <vt:lpstr>v_4131E</vt:lpstr>
      <vt:lpstr>v_4132</vt:lpstr>
      <vt:lpstr>v_4132A</vt:lpstr>
      <vt:lpstr>v_4132B</vt:lpstr>
      <vt:lpstr>v_4132C</vt:lpstr>
      <vt:lpstr>v_4132D</vt:lpstr>
      <vt:lpstr>v_4140</vt:lpstr>
      <vt:lpstr>v_4141</vt:lpstr>
      <vt:lpstr>v_4141A</vt:lpstr>
      <vt:lpstr>v_4141B</vt:lpstr>
      <vt:lpstr>v_4141C</vt:lpstr>
      <vt:lpstr>v_4141D</vt:lpstr>
      <vt:lpstr>v_4141E</vt:lpstr>
      <vt:lpstr>v_4141F</vt:lpstr>
      <vt:lpstr>v_4141G</vt:lpstr>
      <vt:lpstr>v_4142</vt:lpstr>
      <vt:lpstr>v_4142A</vt:lpstr>
      <vt:lpstr>v_4142B</vt:lpstr>
      <vt:lpstr>v_4142C</vt:lpstr>
      <vt:lpstr>v_4142D</vt:lpstr>
      <vt:lpstr>v_4142E</vt:lpstr>
      <vt:lpstr>v_4142F</vt:lpstr>
      <vt:lpstr>v_4143</vt:lpstr>
      <vt:lpstr>v_4143A</vt:lpstr>
      <vt:lpstr>v_4143B</vt:lpstr>
      <vt:lpstr>v_4143C</vt:lpstr>
      <vt:lpstr>v_4143D</vt:lpstr>
      <vt:lpstr>v_4144</vt:lpstr>
      <vt:lpstr>v_4144A</vt:lpstr>
      <vt:lpstr>v_4144B</vt:lpstr>
      <vt:lpstr>v_4144C</vt:lpstr>
      <vt:lpstr>v_4144D</vt:lpstr>
      <vt:lpstr>v_4150</vt:lpstr>
      <vt:lpstr>v_4151</vt:lpstr>
      <vt:lpstr>v_4151A</vt:lpstr>
      <vt:lpstr>v_4151B</vt:lpstr>
      <vt:lpstr>v_4151C</vt:lpstr>
      <vt:lpstr>v_4151D</vt:lpstr>
      <vt:lpstr>v_4152</vt:lpstr>
      <vt:lpstr>v_4152A</vt:lpstr>
      <vt:lpstr>v_4152B</vt:lpstr>
      <vt:lpstr>v_4211</vt:lpstr>
      <vt:lpstr>v_4211A</vt:lpstr>
      <vt:lpstr>v_4211B</vt:lpstr>
      <vt:lpstr>v_4211C</vt:lpstr>
      <vt:lpstr>v_4211D</vt:lpstr>
      <vt:lpstr>v_4212</vt:lpstr>
      <vt:lpstr>v_4212A</vt:lpstr>
      <vt:lpstr>v_4212B</vt:lpstr>
      <vt:lpstr>v_4212C</vt:lpstr>
      <vt:lpstr>v_4212D</vt:lpstr>
      <vt:lpstr>v_4212E</vt:lpstr>
      <vt:lpstr>v_4221</vt:lpstr>
      <vt:lpstr>v_4221A</vt:lpstr>
      <vt:lpstr>v_4221B</vt:lpstr>
      <vt:lpstr>v_4221C</vt:lpstr>
      <vt:lpstr>v_4221D</vt:lpstr>
      <vt:lpstr>v_4221E</vt:lpstr>
      <vt:lpstr>v_4222</vt:lpstr>
      <vt:lpstr>v_4222A</vt:lpstr>
      <vt:lpstr>v_4222B</vt:lpstr>
      <vt:lpstr>v_4222C</vt:lpstr>
      <vt:lpstr>v_4222D</vt:lpstr>
      <vt:lpstr>v_4222E</vt:lpstr>
      <vt:lpstr>v_4222F</vt:lpstr>
      <vt:lpstr>v_4223</vt:lpstr>
      <vt:lpstr>v_4223A</vt:lpstr>
      <vt:lpstr>v_4223B</vt:lpstr>
      <vt:lpstr>v_4223C</vt:lpstr>
      <vt:lpstr>v_4224</vt:lpstr>
      <vt:lpstr>v_4224A</vt:lpstr>
      <vt:lpstr>v_4224B</vt:lpstr>
      <vt:lpstr>v_4224C</vt:lpstr>
      <vt:lpstr>v_4224D</vt:lpstr>
      <vt:lpstr>v_4224E</vt:lpstr>
      <vt:lpstr>v_4224F</vt:lpstr>
      <vt:lpstr>v_4231</vt:lpstr>
      <vt:lpstr>v_4231A</vt:lpstr>
      <vt:lpstr>v_4231B</vt:lpstr>
      <vt:lpstr>v_4231C</vt:lpstr>
      <vt:lpstr>v_4232</vt:lpstr>
      <vt:lpstr>v_4232A</vt:lpstr>
      <vt:lpstr>v_4232B</vt:lpstr>
      <vt:lpstr>v_4232C</vt:lpstr>
      <vt:lpstr>v_4232D</vt:lpstr>
      <vt:lpstr>v_4233</vt:lpstr>
      <vt:lpstr>v_4233A</vt:lpstr>
      <vt:lpstr>v_4233B</vt:lpstr>
      <vt:lpstr>v_4233C</vt:lpstr>
      <vt:lpstr>v_4233D</vt:lpstr>
      <vt:lpstr>v_4241</vt:lpstr>
      <vt:lpstr>v_4241A</vt:lpstr>
      <vt:lpstr>v_4241B</vt:lpstr>
      <vt:lpstr>v_4241C</vt:lpstr>
      <vt:lpstr>v_4241D</vt:lpstr>
      <vt:lpstr>v_4242</vt:lpstr>
      <vt:lpstr>v_4242A</vt:lpstr>
      <vt:lpstr>v_4242B</vt:lpstr>
      <vt:lpstr>v_4242C</vt:lpstr>
      <vt:lpstr>v_4242D</vt:lpstr>
      <vt:lpstr>v_4243</vt:lpstr>
      <vt:lpstr>v_4243A</vt:lpstr>
      <vt:lpstr>v_4243B</vt:lpstr>
      <vt:lpstr>v_4243C</vt:lpstr>
      <vt:lpstr>v_4243D</vt:lpstr>
      <vt:lpstr>v_4251</vt:lpstr>
      <vt:lpstr>v_4251A</vt:lpstr>
      <vt:lpstr>v_4251B</vt:lpstr>
      <vt:lpstr>v_4251C</vt:lpstr>
      <vt:lpstr>v_4251D</vt:lpstr>
      <vt:lpstr>v_4251E</vt:lpstr>
      <vt:lpstr>v_4251F</vt:lpstr>
      <vt:lpstr>v_4252</vt:lpstr>
      <vt:lpstr>v_4252A</vt:lpstr>
      <vt:lpstr>v_4252B</vt:lpstr>
      <vt:lpstr>v_4252C</vt:lpstr>
      <vt:lpstr>v_4252D</vt:lpstr>
      <vt:lpstr>v_4252E</vt:lpstr>
      <vt:lpstr>v_4252F</vt:lpstr>
      <vt:lpstr>v_4253</vt:lpstr>
      <vt:lpstr>v_4253A</vt:lpstr>
      <vt:lpstr>v_4253B</vt:lpstr>
      <vt:lpstr>v_4253C</vt:lpstr>
      <vt:lpstr>v_4253D</vt:lpstr>
      <vt:lpstr>v_4253E</vt:lpstr>
      <vt:lpstr>v_4253F</vt:lpstr>
      <vt:lpstr>v_4253G</vt:lpstr>
      <vt:lpstr>v_4261</vt:lpstr>
      <vt:lpstr>v_4261A</vt:lpstr>
      <vt:lpstr>v_4261B</vt:lpstr>
      <vt:lpstr>v_4261C</vt:lpstr>
      <vt:lpstr>v_4261D</vt:lpstr>
      <vt:lpstr>v_4261E</vt:lpstr>
      <vt:lpstr>v_4262</vt:lpstr>
      <vt:lpstr>v_4262A</vt:lpstr>
      <vt:lpstr>v_4262B</vt:lpstr>
      <vt:lpstr>v_4262C</vt:lpstr>
      <vt:lpstr>v_4262D</vt:lpstr>
      <vt:lpstr>v_4263</vt:lpstr>
      <vt:lpstr>v_4263A</vt:lpstr>
      <vt:lpstr>v_4263B</vt:lpstr>
      <vt:lpstr>v_4263C</vt:lpstr>
      <vt:lpstr>v_4263D</vt:lpstr>
      <vt:lpstr>v_4263E</vt:lpstr>
      <vt:lpstr>v_4263F</vt:lpstr>
      <vt:lpstr>v_4263G</vt:lpstr>
      <vt:lpstr>v_4311</vt:lpstr>
      <vt:lpstr>v_4311A</vt:lpstr>
      <vt:lpstr>v_4311B</vt:lpstr>
      <vt:lpstr>v_4311C</vt:lpstr>
      <vt:lpstr>v_4311D</vt:lpstr>
      <vt:lpstr>v_4312</vt:lpstr>
      <vt:lpstr>v_4312A</vt:lpstr>
      <vt:lpstr>v_4312B</vt:lpstr>
      <vt:lpstr>v_4312C</vt:lpstr>
      <vt:lpstr>v_4312D</vt:lpstr>
      <vt:lpstr>v_4312E</vt:lpstr>
      <vt:lpstr>v_4313</vt:lpstr>
      <vt:lpstr>v_4313A</vt:lpstr>
      <vt:lpstr>v_4313B</vt:lpstr>
      <vt:lpstr>v_4313C</vt:lpstr>
      <vt:lpstr>v_4313D</vt:lpstr>
      <vt:lpstr>v_4321</vt:lpstr>
      <vt:lpstr>v_4321A</vt:lpstr>
      <vt:lpstr>v_4321B</vt:lpstr>
      <vt:lpstr>v_4321C</vt:lpstr>
      <vt:lpstr>v_4321D</vt:lpstr>
      <vt:lpstr>v_4322</vt:lpstr>
      <vt:lpstr>v_4322A</vt:lpstr>
      <vt:lpstr>v_4322B</vt:lpstr>
      <vt:lpstr>v_4322C</vt:lpstr>
      <vt:lpstr>v_4322D</vt:lpstr>
      <vt:lpstr>v_4322E</vt:lpstr>
      <vt:lpstr>v_4322F</vt:lpstr>
      <vt:lpstr>v_4322G</vt:lpstr>
      <vt:lpstr>v_4331</vt:lpstr>
      <vt:lpstr>v_4331A</vt:lpstr>
      <vt:lpstr>v_4331B</vt:lpstr>
      <vt:lpstr>v_4331C</vt:lpstr>
      <vt:lpstr>v_4331D</vt:lpstr>
      <vt:lpstr>v_4332</vt:lpstr>
      <vt:lpstr>v_4332A</vt:lpstr>
      <vt:lpstr>v_4332B</vt:lpstr>
      <vt:lpstr>v_4332C</vt:lpstr>
      <vt:lpstr>v_4332D</vt:lpstr>
      <vt:lpstr>v_4332E</vt:lpstr>
      <vt:lpstr>v_4332F</vt:lpstr>
      <vt:lpstr>v_4333</vt:lpstr>
      <vt:lpstr>v_4333A</vt:lpstr>
      <vt:lpstr>v_4333B</vt:lpstr>
      <vt:lpstr>v_4333C</vt:lpstr>
      <vt:lpstr>v_4341</vt:lpstr>
      <vt:lpstr>v_4341A</vt:lpstr>
      <vt:lpstr>v_4341B</vt:lpstr>
      <vt:lpstr>v_4341C</vt:lpstr>
      <vt:lpstr>v_4341D</vt:lpstr>
      <vt:lpstr>v_4341E</vt:lpstr>
      <vt:lpstr>v_4341F</vt:lpstr>
      <vt:lpstr>v_4342</vt:lpstr>
      <vt:lpstr>v_4342A</vt:lpstr>
      <vt:lpstr>v_4342B</vt:lpstr>
      <vt:lpstr>v_4342C</vt:lpstr>
      <vt:lpstr>v_4342D</vt:lpstr>
      <vt:lpstr>v_4410</vt:lpstr>
      <vt:lpstr>v_4411</vt:lpstr>
      <vt:lpstr>v_4411A</vt:lpstr>
      <vt:lpstr>v_4411B</vt:lpstr>
      <vt:lpstr>v_4411C</vt:lpstr>
      <vt:lpstr>v_4412</vt:lpstr>
      <vt:lpstr>v_4412A</vt:lpstr>
      <vt:lpstr>v_4412B</vt:lpstr>
      <vt:lpstr>v_4412C</vt:lpstr>
      <vt:lpstr>v_4412D</vt:lpstr>
      <vt:lpstr>v_4412E</vt:lpstr>
      <vt:lpstr>v_4413</vt:lpstr>
      <vt:lpstr>v_4413A</vt:lpstr>
      <vt:lpstr>v_4413B</vt:lpstr>
      <vt:lpstr>v_4413C</vt:lpstr>
      <vt:lpstr>v_4413D</vt:lpstr>
      <vt:lpstr>v_4413E</vt:lpstr>
      <vt:lpstr>v_4413F</vt:lpstr>
      <vt:lpstr>v_4414</vt:lpstr>
      <vt:lpstr>v_4414A</vt:lpstr>
      <vt:lpstr>v_4414B</vt:lpstr>
      <vt:lpstr>v_4414C</vt:lpstr>
      <vt:lpstr>v_4414D</vt:lpstr>
      <vt:lpstr>v_4414E</vt:lpstr>
      <vt:lpstr>v_4414F</vt:lpstr>
      <vt:lpstr>v_4414G</vt:lpstr>
      <vt:lpstr>v_4420</vt:lpstr>
      <vt:lpstr>v_4421</vt:lpstr>
      <vt:lpstr>v_4421A</vt:lpstr>
      <vt:lpstr>v_4421B</vt:lpstr>
      <vt:lpstr>v_4421C</vt:lpstr>
      <vt:lpstr>v_4421D</vt:lpstr>
      <vt:lpstr>v_4421E</vt:lpstr>
      <vt:lpstr>v_4421F</vt:lpstr>
      <vt:lpstr>v_4421G</vt:lpstr>
      <vt:lpstr>v_4421H</vt:lpstr>
      <vt:lpstr>v_4422</vt:lpstr>
      <vt:lpstr>v_4422A</vt:lpstr>
      <vt:lpstr>v_4422B</vt:lpstr>
      <vt:lpstr>v_4422C</vt:lpstr>
      <vt:lpstr>v_4422D</vt:lpstr>
      <vt:lpstr>v_5111</vt:lpstr>
      <vt:lpstr>v_5111A</vt:lpstr>
      <vt:lpstr>v_5111B</vt:lpstr>
      <vt:lpstr>v_5111C</vt:lpstr>
      <vt:lpstr>v_5111D</vt:lpstr>
      <vt:lpstr>v_5111E</vt:lpstr>
      <vt:lpstr>v_5111F</vt:lpstr>
      <vt:lpstr>v_5121</vt:lpstr>
      <vt:lpstr>v_5121A</vt:lpstr>
      <vt:lpstr>v_5121B</vt:lpstr>
      <vt:lpstr>v_5121C</vt:lpstr>
      <vt:lpstr>v_5121D</vt:lpstr>
      <vt:lpstr>v_5122</vt:lpstr>
      <vt:lpstr>v_5122A</vt:lpstr>
      <vt:lpstr>v_5122B</vt:lpstr>
      <vt:lpstr>v_5122C</vt:lpstr>
      <vt:lpstr>v_6110</vt:lpstr>
      <vt:lpstr>v_6111</vt:lpstr>
      <vt:lpstr>v_6111A</vt:lpstr>
      <vt:lpstr>v_6111B</vt:lpstr>
      <vt:lpstr>v_6111C</vt:lpstr>
      <vt:lpstr>v_6112</vt:lpstr>
      <vt:lpstr>v_6112A</vt:lpstr>
      <vt:lpstr>v_6112B</vt:lpstr>
      <vt:lpstr>v_6112C</vt:lpstr>
      <vt:lpstr>v_6112D</vt:lpstr>
      <vt:lpstr>v_6112E</vt:lpstr>
      <vt:lpstr>v_6112F</vt:lpstr>
      <vt:lpstr>v_6113</vt:lpstr>
      <vt:lpstr>v_6113A</vt:lpstr>
      <vt:lpstr>v_6113B</vt:lpstr>
      <vt:lpstr>v_6113C</vt:lpstr>
      <vt:lpstr>v_6114</vt:lpstr>
      <vt:lpstr>v_6114A</vt:lpstr>
      <vt:lpstr>v_6114B</vt:lpstr>
      <vt:lpstr>v_6114C</vt:lpstr>
      <vt:lpstr>v_6114D</vt:lpstr>
      <vt:lpstr>v_6114E</vt:lpstr>
      <vt:lpstr>v_6114F</vt:lpstr>
      <vt:lpstr>v_6120</vt:lpstr>
      <vt:lpstr>v_6121</vt:lpstr>
      <vt:lpstr>v_6121A</vt:lpstr>
      <vt:lpstr>v_6121B</vt:lpstr>
      <vt:lpstr>v_6121C</vt:lpstr>
      <vt:lpstr>v_6122</vt:lpstr>
      <vt:lpstr>v_6122A</vt:lpstr>
      <vt:lpstr>v_6122B</vt:lpstr>
      <vt:lpstr>v_6122C</vt:lpstr>
      <vt:lpstr>v_Acc</vt:lpstr>
      <vt:lpstr>v_Cont</vt:lpstr>
      <vt:lpstr>v_ContratSustent</vt:lpstr>
      <vt:lpstr>v_Estr</vt:lpstr>
      <vt:lpstr>v_EstruturaSegInfo</vt:lpstr>
      <vt:lpstr>v_Excluídas</vt:lpstr>
      <vt:lpstr>v_GerirSoluções</vt:lpstr>
      <vt:lpstr>v_GovernancaContrat</vt:lpstr>
      <vt:lpstr>v_GovernancaOrcament</vt:lpstr>
      <vt:lpstr>v_GovernancaPessoas</vt:lpstr>
      <vt:lpstr>v_GovernancaSustentAmb</vt:lpstr>
      <vt:lpstr>v_GovernancaSustentSocial</vt:lpstr>
      <vt:lpstr>v_GovernancaTI</vt:lpstr>
      <vt:lpstr>v_iES</vt:lpstr>
      <vt:lpstr>v_iESGo</vt:lpstr>
      <vt:lpstr>v_iGest</vt:lpstr>
      <vt:lpstr>v_iGestContrat</vt:lpstr>
      <vt:lpstr>v_iGestOrcament</vt:lpstr>
      <vt:lpstr>v_iGestPessoas</vt:lpstr>
      <vt:lpstr>v_iGestSustentAmb</vt:lpstr>
      <vt:lpstr>v_iGestSustentSocial</vt:lpstr>
      <vt:lpstr>v_iGestTI</vt:lpstr>
      <vt:lpstr>v_iGG</vt:lpstr>
      <vt:lpstr>v_iGovContratações</vt:lpstr>
      <vt:lpstr>v_iGovOrcament</vt:lpstr>
      <vt:lpstr>v_iGovPessoas</vt:lpstr>
      <vt:lpstr>v_iGovPub</vt:lpstr>
      <vt:lpstr>v_iGovSustentAmb</vt:lpstr>
      <vt:lpstr>v_iGovSustentSocial</vt:lpstr>
      <vt:lpstr>v_iGovTI</vt:lpstr>
      <vt:lpstr>v_IntegrContrat</vt:lpstr>
      <vt:lpstr>v_Lid</vt:lpstr>
      <vt:lpstr>v_PessoasContrat</vt:lpstr>
      <vt:lpstr>v_PlanejamentoTI</vt:lpstr>
      <vt:lpstr>v_ProcessoContrat</vt:lpstr>
      <vt:lpstr>v_ProcessoSegInfo</vt:lpstr>
      <vt:lpstr>v_RiscosTISegInfo</vt:lpstr>
      <vt:lpstr>v_ServicosTI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dc:creator>
  <cp:lastModifiedBy>Claudio Cruz</cp:lastModifiedBy>
  <dcterms:created xsi:type="dcterms:W3CDTF">2024-07-02T18:24:26Z</dcterms:created>
  <dcterms:modified xsi:type="dcterms:W3CDTF">2024-10-09T16:36:54Z</dcterms:modified>
</cp:coreProperties>
</file>