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cucloud.sharepoint.com/sites/YesGoiESGo/Documentos Compartilhados/General/Planilha iGG2021/"/>
    </mc:Choice>
  </mc:AlternateContent>
  <xr:revisionPtr revIDLastSave="2" documentId="13_ncr:1_{34F5FC25-8ACD-4D7C-9B8C-CB9B04F2CD5A}" xr6:coauthVersionLast="47" xr6:coauthVersionMax="47" xr10:uidLastSave="{B0CE1E18-0A4F-423B-B609-47954218635A}"/>
  <bookViews>
    <workbookView xWindow="-110" yWindow="-110" windowWidth="38620" windowHeight="21100" xr2:uid="{00000000-000D-0000-FFFF-FFFF00000000}"/>
  </bookViews>
  <sheets>
    <sheet name="IGG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3" l="1" a="1"/>
  <c r="F43" i="13" s="1"/>
  <c r="J291" i="13"/>
  <c r="J298" i="13"/>
  <c r="J305" i="13"/>
  <c r="J315" i="13"/>
  <c r="J320" i="13"/>
  <c r="J172" i="13"/>
  <c r="J168" i="13"/>
  <c r="J159" i="13"/>
  <c r="J155" i="13"/>
  <c r="J147" i="13"/>
  <c r="J95" i="13"/>
  <c r="J127" i="13"/>
  <c r="J19" i="13"/>
  <c r="J309" i="13"/>
  <c r="J273" i="13"/>
  <c r="J254" i="13"/>
  <c r="J248" i="13"/>
  <c r="J244" i="13"/>
  <c r="J232" i="13"/>
  <c r="J217" i="13"/>
  <c r="J213" i="13"/>
  <c r="J210" i="13"/>
  <c r="J205" i="13"/>
  <c r="J201" i="13"/>
  <c r="J183" i="13"/>
  <c r="J176" i="13"/>
  <c r="J141" i="13"/>
  <c r="J138" i="13"/>
  <c r="J131" i="13"/>
  <c r="J122" i="13"/>
  <c r="J1" i="13"/>
  <c r="J103" i="13"/>
  <c r="J92" i="13"/>
  <c r="J86" i="13"/>
  <c r="J79" i="13"/>
  <c r="J75" i="13"/>
  <c r="J70" i="13"/>
  <c r="J65" i="13"/>
  <c r="J60" i="13"/>
  <c r="J56" i="13"/>
  <c r="J51" i="13"/>
  <c r="J47" i="13"/>
  <c r="J42" i="13"/>
  <c r="J39" i="13"/>
  <c r="J33" i="13"/>
  <c r="J29" i="13"/>
  <c r="J23" i="13"/>
  <c r="J13" i="13"/>
  <c r="J9" i="13"/>
  <c r="J4" i="13"/>
  <c r="F28" i="13" a="1"/>
  <c r="F28" i="13" s="1"/>
  <c r="F193" i="13" a="1"/>
  <c r="F193" i="13" s="1"/>
  <c r="F192" i="13" a="1"/>
  <c r="F192" i="13" s="1"/>
  <c r="F191" i="13" a="1"/>
  <c r="F191" i="13" s="1"/>
  <c r="F190" i="13" a="1"/>
  <c r="F190" i="13" s="1"/>
  <c r="F188" i="13" a="1"/>
  <c r="F188" i="13" s="1"/>
  <c r="F187" i="13" a="1"/>
  <c r="F187" i="13" s="1"/>
  <c r="F186" i="13" a="1"/>
  <c r="F186" i="13" s="1"/>
  <c r="F185" i="13" a="1"/>
  <c r="F185" i="13" s="1"/>
  <c r="F184" i="13" a="1"/>
  <c r="F184" i="13" s="1"/>
  <c r="F181" i="13" a="1"/>
  <c r="F181" i="13" s="1"/>
  <c r="F179" i="13" a="1"/>
  <c r="F179" i="13" s="1"/>
  <c r="F178" i="13" a="1"/>
  <c r="F178" i="13" s="1"/>
  <c r="F177" i="13" a="1"/>
  <c r="F177" i="13" s="1"/>
  <c r="F176" i="13" a="1"/>
  <c r="F176" i="13" s="1"/>
  <c r="F174" i="13" a="1"/>
  <c r="F174" i="13" s="1"/>
  <c r="F173" i="13" a="1"/>
  <c r="F173" i="13" s="1"/>
  <c r="F171" i="13" a="1"/>
  <c r="F171" i="13" s="1"/>
  <c r="F170" i="13" a="1"/>
  <c r="F170" i="13" s="1"/>
  <c r="F169" i="13" a="1"/>
  <c r="F169" i="13" s="1"/>
  <c r="F167" i="13" a="1"/>
  <c r="F167" i="13" s="1"/>
  <c r="F165" i="13" a="1"/>
  <c r="F165" i="13" s="1"/>
  <c r="F164" i="13" a="1"/>
  <c r="F164" i="13" s="1"/>
  <c r="F163" i="13" a="1"/>
  <c r="F163" i="13" s="1"/>
  <c r="F161" i="13" a="1"/>
  <c r="F161" i="13" s="1"/>
  <c r="F160" i="13" a="1"/>
  <c r="F160" i="13" s="1"/>
  <c r="F157" i="13" a="1"/>
  <c r="F157" i="13" s="1"/>
  <c r="F155" i="13" a="1"/>
  <c r="F155" i="13" s="1"/>
  <c r="F154" i="13" a="1"/>
  <c r="F154" i="13" s="1"/>
  <c r="F152" i="13" a="1"/>
  <c r="F152" i="13" s="1"/>
  <c r="F151" i="13" a="1"/>
  <c r="F151" i="13" s="1"/>
  <c r="F150" i="13" a="1"/>
  <c r="F150" i="13" s="1"/>
  <c r="F149" i="13" a="1"/>
  <c r="F149" i="13" s="1"/>
  <c r="F148" i="13" a="1"/>
  <c r="F148" i="13" s="1"/>
  <c r="F147" i="13" a="1"/>
  <c r="F147" i="13" s="1"/>
  <c r="F145" i="13" a="1"/>
  <c r="F145" i="13" s="1"/>
  <c r="F144" i="13" a="1"/>
  <c r="F144" i="13" s="1"/>
  <c r="F143" i="13" a="1"/>
  <c r="F143" i="13" s="1"/>
  <c r="F141" i="13" a="1"/>
  <c r="F141" i="13" s="1"/>
  <c r="F140" i="13" a="1"/>
  <c r="F140" i="13" s="1"/>
  <c r="F138" i="13" a="1"/>
  <c r="F138" i="13" s="1"/>
  <c r="F136" i="13" a="1"/>
  <c r="F136" i="13" s="1"/>
  <c r="F135" i="13" a="1"/>
  <c r="F135" i="13" s="1"/>
  <c r="F134" i="13" a="1"/>
  <c r="F134" i="13" s="1"/>
  <c r="F133" i="13" a="1"/>
  <c r="F133" i="13" s="1"/>
  <c r="F131" i="13" a="1"/>
  <c r="F131" i="13" s="1"/>
  <c r="F130" i="13" a="1"/>
  <c r="F130" i="13" s="1"/>
  <c r="F127" i="13" a="1"/>
  <c r="F127" i="13" s="1"/>
  <c r="F126" i="13" a="1"/>
  <c r="F126" i="13" s="1"/>
  <c r="F125" i="13" a="1"/>
  <c r="F125" i="13" s="1"/>
  <c r="F124" i="13" a="1"/>
  <c r="F124" i="13" s="1"/>
  <c r="F123" i="13" a="1"/>
  <c r="F123" i="13" s="1"/>
  <c r="F121" i="13" a="1"/>
  <c r="F121" i="13" s="1"/>
  <c r="F120" i="13" a="1"/>
  <c r="F120" i="13" s="1"/>
  <c r="F119" i="13" a="1"/>
  <c r="F119" i="13" s="1"/>
  <c r="F118" i="13" a="1"/>
  <c r="F118" i="13" s="1"/>
  <c r="F117" i="13" a="1"/>
  <c r="F117" i="13" s="1"/>
  <c r="F116" i="13" a="1"/>
  <c r="F116" i="13" s="1"/>
  <c r="F114" i="13" a="1"/>
  <c r="F114" i="13" s="1"/>
  <c r="F113" i="13" a="1"/>
  <c r="F113" i="13" s="1"/>
  <c r="F112" i="13" a="1"/>
  <c r="F112" i="13" s="1"/>
  <c r="F110" i="13" a="1"/>
  <c r="F110" i="13" s="1"/>
  <c r="F109" i="13" a="1"/>
  <c r="F109" i="13" s="1"/>
  <c r="F108" i="13" a="1"/>
  <c r="F108" i="13" s="1"/>
  <c r="F107" i="13" a="1"/>
  <c r="F107" i="13" s="1"/>
  <c r="F105" i="13" a="1"/>
  <c r="F105" i="13" s="1"/>
  <c r="F104" i="13" a="1"/>
  <c r="F104" i="13" s="1"/>
  <c r="F103" i="13" a="1"/>
  <c r="F103" i="13" s="1"/>
  <c r="F102" i="13" a="1"/>
  <c r="F102" i="13" s="1"/>
  <c r="F100" i="13" a="1"/>
  <c r="F100" i="13" s="1"/>
  <c r="F99" i="13" a="1"/>
  <c r="F99" i="13" s="1"/>
  <c r="F98" i="13" a="1"/>
  <c r="F98" i="13" s="1"/>
  <c r="F97" i="13" a="1"/>
  <c r="F97" i="13" s="1"/>
  <c r="F95" i="13" a="1"/>
  <c r="F95" i="13" s="1"/>
  <c r="F94" i="13" a="1"/>
  <c r="F94" i="13" s="1"/>
  <c r="F93" i="13" a="1"/>
  <c r="F93" i="13" s="1"/>
  <c r="F89" i="13" a="1"/>
  <c r="F89" i="13" s="1"/>
  <c r="F88" i="13" a="1"/>
  <c r="F88" i="13" s="1"/>
  <c r="F87" i="13" a="1"/>
  <c r="F87" i="13" s="1"/>
  <c r="F86" i="13" a="1"/>
  <c r="F86" i="13" s="1"/>
  <c r="F85" i="13" a="1"/>
  <c r="F85" i="13" s="1"/>
  <c r="F84" i="13" a="1"/>
  <c r="F84" i="13" s="1"/>
  <c r="F82" i="13" a="1"/>
  <c r="F82" i="13" s="1"/>
  <c r="F81" i="13" a="1"/>
  <c r="F81" i="13" s="1"/>
  <c r="F80" i="13" a="1"/>
  <c r="F80" i="13" s="1"/>
  <c r="F79" i="13" a="1"/>
  <c r="F79" i="13" s="1"/>
  <c r="F78" i="13" a="1"/>
  <c r="F78" i="13" s="1"/>
  <c r="F76" i="13" a="1"/>
  <c r="F76" i="13" s="1"/>
  <c r="F75" i="13" a="1"/>
  <c r="F75" i="13" s="1"/>
  <c r="F74" i="13" a="1"/>
  <c r="F74" i="13" s="1"/>
  <c r="F73" i="13" a="1"/>
  <c r="F73" i="13" s="1"/>
  <c r="F72" i="13" a="1"/>
  <c r="F72" i="13" s="1"/>
  <c r="F71" i="13" a="1"/>
  <c r="F71" i="13" s="1"/>
  <c r="F69" i="13" a="1"/>
  <c r="F69" i="13" s="1"/>
  <c r="F68" i="13" a="1"/>
  <c r="F68" i="13" s="1"/>
  <c r="F67" i="13" a="1"/>
  <c r="F67" i="13" s="1"/>
  <c r="F66" i="13" a="1"/>
  <c r="F66" i="13" s="1"/>
  <c r="F65" i="13" a="1"/>
  <c r="F65" i="13" s="1"/>
  <c r="F64" i="13" a="1"/>
  <c r="F64" i="13" s="1"/>
  <c r="F61" i="13" a="1"/>
  <c r="F61" i="13" s="1"/>
  <c r="F60" i="13" a="1"/>
  <c r="F60" i="13" s="1"/>
  <c r="F59" i="13" a="1"/>
  <c r="F59" i="13" s="1"/>
  <c r="F58" i="13" a="1"/>
  <c r="F58" i="13" s="1"/>
  <c r="F57" i="13" a="1"/>
  <c r="F57" i="13" s="1"/>
  <c r="F55" i="13" a="1"/>
  <c r="F55" i="13" s="1"/>
  <c r="F54" i="13" a="1"/>
  <c r="F54" i="13" s="1"/>
  <c r="F53" i="13" a="1"/>
  <c r="F53" i="13" s="1"/>
  <c r="F51" i="13" a="1"/>
  <c r="F51" i="13" s="1"/>
  <c r="F50" i="13" a="1"/>
  <c r="F50" i="13" s="1"/>
  <c r="F49" i="13" a="1"/>
  <c r="F49" i="13" s="1"/>
  <c r="F48" i="13" a="1"/>
  <c r="F48" i="13" s="1"/>
  <c r="F47" i="13" a="1"/>
  <c r="F47" i="13" s="1"/>
  <c r="F46" i="13" a="1"/>
  <c r="F46" i="13" s="1"/>
  <c r="F45" i="13" a="1"/>
  <c r="F45" i="13" s="1"/>
  <c r="F44" i="13" a="1"/>
  <c r="F44" i="13" s="1"/>
  <c r="F42" i="13" a="1"/>
  <c r="F42" i="13" s="1"/>
  <c r="F41" i="13" a="1"/>
  <c r="F41" i="13" s="1"/>
  <c r="F40" i="13" a="1"/>
  <c r="F40" i="13" s="1"/>
  <c r="F39" i="13" a="1"/>
  <c r="F39" i="13" s="1"/>
  <c r="F38" i="13" a="1"/>
  <c r="F38" i="13" s="1"/>
  <c r="F36" i="13" a="1"/>
  <c r="F36" i="13" s="1"/>
  <c r="F35" i="13" a="1"/>
  <c r="F35" i="13" s="1"/>
  <c r="F34" i="13" a="1"/>
  <c r="F34" i="13" s="1"/>
  <c r="F32" i="13" a="1"/>
  <c r="F32" i="13" s="1"/>
  <c r="F31" i="13" a="1"/>
  <c r="F31" i="13" s="1"/>
  <c r="F30" i="13" a="1"/>
  <c r="F30" i="13" s="1"/>
  <c r="F29" i="13" a="1"/>
  <c r="F29" i="13" s="1"/>
  <c r="F27" i="13" a="1"/>
  <c r="F27" i="13" s="1"/>
  <c r="F24" i="13" a="1"/>
  <c r="F24" i="13" s="1"/>
  <c r="F23" i="13" a="1"/>
  <c r="F23" i="13" s="1"/>
  <c r="F22" i="13" a="1"/>
  <c r="F22" i="13" s="1"/>
  <c r="F20" i="13" a="1"/>
  <c r="F20" i="13" s="1"/>
  <c r="F19" i="13" a="1"/>
  <c r="F19" i="13" s="1"/>
  <c r="F18" i="13" a="1"/>
  <c r="F18" i="13" s="1"/>
  <c r="F17" i="13" a="1"/>
  <c r="F17" i="13" s="1"/>
  <c r="F15" i="13" a="1"/>
  <c r="F15" i="13" s="1"/>
  <c r="F14" i="13" a="1"/>
  <c r="F14" i="13" s="1"/>
  <c r="F13" i="13" a="1"/>
  <c r="F13" i="13" s="1"/>
  <c r="D181" i="13"/>
  <c r="D193" i="13"/>
  <c r="D192" i="13"/>
  <c r="D191" i="13"/>
  <c r="D190" i="13"/>
  <c r="D188" i="13"/>
  <c r="D187" i="13"/>
  <c r="D186" i="13"/>
  <c r="D185" i="13"/>
  <c r="D184" i="13"/>
  <c r="D179" i="13"/>
  <c r="D178" i="13"/>
  <c r="D177" i="13"/>
  <c r="D176" i="13"/>
  <c r="D174" i="13"/>
  <c r="D173" i="13"/>
  <c r="D171" i="13"/>
  <c r="D170" i="13"/>
  <c r="D169" i="13"/>
  <c r="D167" i="13"/>
  <c r="D165" i="13"/>
  <c r="D164" i="13"/>
  <c r="D163" i="13"/>
  <c r="D161" i="13"/>
  <c r="D160" i="13"/>
  <c r="D157" i="13"/>
  <c r="D155" i="13"/>
  <c r="D154" i="13"/>
  <c r="D152" i="13"/>
  <c r="D151" i="13"/>
  <c r="D150" i="13"/>
  <c r="D149" i="13"/>
  <c r="D148" i="13"/>
  <c r="D147" i="13"/>
  <c r="D145" i="13"/>
  <c r="D144" i="13"/>
  <c r="D143" i="13"/>
  <c r="D141" i="13"/>
  <c r="D140" i="13"/>
  <c r="D138" i="13"/>
  <c r="D136" i="13"/>
  <c r="D135" i="13"/>
  <c r="D134" i="13"/>
  <c r="D133" i="13"/>
  <c r="D131" i="13"/>
  <c r="D130" i="13"/>
  <c r="D121" i="13"/>
  <c r="D120" i="13"/>
  <c r="D127" i="13"/>
  <c r="D126" i="13"/>
  <c r="D125" i="13"/>
  <c r="D124" i="13"/>
  <c r="D123" i="13"/>
  <c r="D119" i="13"/>
  <c r="D118" i="13"/>
  <c r="D117" i="13"/>
  <c r="D116" i="13"/>
  <c r="D114" i="13"/>
  <c r="D113" i="13"/>
  <c r="D112" i="13"/>
  <c r="D110" i="13"/>
  <c r="D109" i="13"/>
  <c r="D108" i="13"/>
  <c r="D107" i="13"/>
  <c r="D105" i="13"/>
  <c r="D104" i="13"/>
  <c r="D103" i="13"/>
  <c r="D102" i="13"/>
  <c r="D100" i="13"/>
  <c r="D99" i="13"/>
  <c r="D98" i="13"/>
  <c r="D97" i="13"/>
  <c r="D95" i="13"/>
  <c r="D94" i="13"/>
  <c r="D93" i="13"/>
  <c r="D89" i="13"/>
  <c r="D88" i="13"/>
  <c r="D87" i="13"/>
  <c r="D86" i="13"/>
  <c r="D85" i="13"/>
  <c r="D84" i="13"/>
  <c r="D82" i="13"/>
  <c r="D81" i="13"/>
  <c r="D80" i="13"/>
  <c r="D79" i="13"/>
  <c r="D78" i="13"/>
  <c r="D76" i="13"/>
  <c r="D75" i="13"/>
  <c r="D74" i="13"/>
  <c r="D73" i="13"/>
  <c r="D72" i="13"/>
  <c r="D71" i="13"/>
  <c r="D69" i="13"/>
  <c r="D68" i="13"/>
  <c r="D66" i="13"/>
  <c r="D65" i="13"/>
  <c r="D67" i="13"/>
  <c r="D64" i="13"/>
  <c r="D61" i="13"/>
  <c r="D60" i="13"/>
  <c r="D59" i="13"/>
  <c r="D58" i="13"/>
  <c r="D57" i="13"/>
  <c r="D55" i="13"/>
  <c r="D54" i="13"/>
  <c r="D53" i="13"/>
  <c r="D49" i="13"/>
  <c r="D50" i="13"/>
  <c r="D48" i="13"/>
  <c r="D46" i="13"/>
  <c r="D44" i="13"/>
  <c r="D42" i="13"/>
  <c r="D43" i="13"/>
  <c r="D45" i="13"/>
  <c r="D41" i="13"/>
  <c r="D39" i="13"/>
  <c r="D51" i="13"/>
  <c r="D47" i="13"/>
  <c r="D40" i="13"/>
  <c r="D38" i="13"/>
  <c r="D28" i="13"/>
  <c r="D36" i="13"/>
  <c r="D34" i="13"/>
  <c r="D35" i="13"/>
  <c r="D32" i="13"/>
  <c r="D30" i="13"/>
  <c r="D31" i="13"/>
  <c r="D29" i="13"/>
  <c r="D27" i="13"/>
  <c r="D14" i="13"/>
  <c r="D23" i="13"/>
  <c r="D20" i="13"/>
  <c r="D18" i="13"/>
  <c r="D24" i="13"/>
  <c r="D22" i="13"/>
  <c r="D19" i="13"/>
  <c r="D17" i="13"/>
  <c r="D15" i="13"/>
  <c r="D13" i="13"/>
  <c r="J191" i="13"/>
  <c r="J195" i="13"/>
  <c r="J198" i="13"/>
  <c r="J238" i="13"/>
  <c r="J225" i="13"/>
  <c r="J235" i="13"/>
  <c r="J251" i="13"/>
  <c r="J257" i="13"/>
  <c r="J267" i="13"/>
  <c r="J285" i="13"/>
  <c r="J324" i="13"/>
  <c r="D243" i="13" l="1" a="1"/>
  <c r="D243" i="13" s="1"/>
  <c r="D231" i="13" a="1"/>
  <c r="D231" i="13" s="1"/>
  <c r="D235" i="13" a="1"/>
  <c r="D235" i="13" s="1"/>
  <c r="D236" i="13" a="1"/>
  <c r="D236" i="13" s="1"/>
  <c r="D233" i="13" a="1"/>
  <c r="D233" i="13" s="1"/>
  <c r="D248" i="13" a="1"/>
  <c r="D248" i="13" s="1"/>
  <c r="D226" i="13" a="1"/>
  <c r="D226" i="13" s="1"/>
  <c r="D245" i="13" a="1"/>
  <c r="D245" i="13" s="1"/>
  <c r="D249" i="13" a="1"/>
  <c r="D249" i="13" s="1"/>
  <c r="D246" i="13" a="1"/>
  <c r="D246" i="13" s="1"/>
  <c r="D260" i="13" a="1"/>
  <c r="D260" i="13" s="1"/>
  <c r="D247" i="13" a="1"/>
  <c r="D247" i="13" s="1"/>
  <c r="D251" i="13" a="1"/>
  <c r="D251" i="13" s="1"/>
  <c r="D261" i="13" a="1"/>
  <c r="D261" i="13" s="1"/>
  <c r="D253" i="13" a="1"/>
  <c r="D253" i="13" s="1"/>
  <c r="D262" i="13" a="1"/>
  <c r="D262" i="13" s="1"/>
  <c r="D254" i="13" a="1"/>
  <c r="D254" i="13" s="1"/>
  <c r="D256" i="13" a="1"/>
  <c r="D256" i="13" s="1"/>
  <c r="D244" i="13" a="1"/>
  <c r="D244" i="13" s="1"/>
  <c r="D228" i="13" a="1"/>
  <c r="D228" i="13" s="1"/>
  <c r="D229" i="13" a="1"/>
  <c r="D229" i="13" s="1"/>
  <c r="D227" i="13" a="1"/>
  <c r="D227" i="13" s="1"/>
  <c r="D234" i="13" a="1"/>
  <c r="D234" i="13" s="1"/>
  <c r="D230" i="13" a="1"/>
  <c r="D230" i="13" s="1"/>
  <c r="D237" i="13" a="1"/>
  <c r="D237" i="13" s="1"/>
  <c r="D232" i="13" a="1"/>
  <c r="D232" i="13" s="1"/>
  <c r="D219" i="13" a="1"/>
  <c r="D219" i="13" s="1"/>
  <c r="D212" i="13" a="1"/>
  <c r="D212" i="13" s="1"/>
  <c r="D213" i="13" a="1"/>
  <c r="D213" i="13" s="1"/>
  <c r="D214" i="13" a="1"/>
  <c r="D214" i="13" s="1"/>
  <c r="D216" i="13" a="1"/>
  <c r="D216" i="13" s="1"/>
  <c r="D218" i="13" a="1"/>
  <c r="D218" i="13" s="1"/>
  <c r="D220" i="13" a="1"/>
  <c r="D220" i="13" s="1"/>
  <c r="D221" i="13" a="1"/>
  <c r="D221" i="13" s="1"/>
  <c r="D222" i="13" a="1"/>
  <c r="D222" i="13" s="1"/>
  <c r="D215" i="13" a="1"/>
  <c r="D215" i="13" s="1"/>
  <c r="D225" i="13" a="1"/>
  <c r="D225" i="13" s="1"/>
  <c r="D217" i="13" a="1"/>
  <c r="D217" i="13" s="1"/>
  <c r="D205" i="13" a="1"/>
  <c r="D205" i="13" s="1"/>
  <c r="D207" i="13" a="1"/>
  <c r="D207" i="13" s="1"/>
  <c r="D208" i="13" a="1"/>
  <c r="D208" i="13" s="1"/>
  <c r="D209" i="13" a="1"/>
  <c r="D209" i="13" s="1"/>
  <c r="D210" i="13" a="1"/>
  <c r="D210" i="13" s="1"/>
  <c r="D211" i="13" a="1"/>
  <c r="D211" i="13" s="1"/>
  <c r="D203" i="13" a="1"/>
  <c r="D203" i="13" s="1"/>
  <c r="D206" i="13" a="1"/>
  <c r="D206" i="13" s="1"/>
  <c r="D204" i="13" a="1"/>
  <c r="D204" i="13" s="1"/>
  <c r="D239" i="13" l="1" a="1"/>
  <c r="D239" i="13" s="1"/>
  <c r="D240" i="13" s="1" a="1"/>
  <c r="D240" i="13" s="1"/>
  <c r="D259" i="13" a="1"/>
  <c r="D259" i="13" s="1"/>
  <c r="D266" i="13" a="1"/>
  <c r="D266" i="13" s="1"/>
  <c r="D258" i="13" a="1"/>
  <c r="D258" i="13" s="1"/>
  <c r="D264" i="13" a="1"/>
  <c r="D264" i="13" s="1"/>
  <c r="D265" i="13" a="1"/>
  <c r="D265" i="13" s="1"/>
  <c r="D238" i="13" a="1"/>
  <c r="D238" i="13" s="1"/>
  <c r="D198" i="13" a="1"/>
  <c r="D198" i="13" s="1"/>
  <c r="D252" i="13" s="1" a="1"/>
  <c r="D252" i="13" s="1"/>
  <c r="D224" i="13" a="1"/>
  <c r="D224" i="13" s="1"/>
  <c r="D199" i="13" a="1"/>
  <c r="D199" i="13" s="1"/>
  <c r="D257" i="13" s="1" a="1"/>
  <c r="D257" i="13" s="1"/>
  <c r="D196" i="13" a="1"/>
  <c r="D196" i="13" s="1"/>
  <c r="D263" i="13" l="1" a="1"/>
  <c r="D263" i="13" s="1"/>
  <c r="D200" i="13" a="1"/>
  <c r="D200" i="13" s="1"/>
  <c r="D197" i="13" a="1"/>
  <c r="D197" i="13" s="1"/>
  <c r="D242" i="13" s="1" a="1"/>
  <c r="D242" i="13" s="1"/>
  <c r="D201" i="13" l="1" a="1"/>
  <c r="D201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<sst xmlns="http://schemas.openxmlformats.org/spreadsheetml/2006/main" count="936" uniqueCount="403">
  <si>
    <t>APURAÇÃO DO ÍNDICE DE GOVERNANÇA E GESTÃO (IGG)</t>
  </si>
  <si>
    <t>RESPOSTA</t>
  </si>
  <si>
    <t>VERIFICADOR</t>
  </si>
  <si>
    <t>1110</t>
  </si>
  <si>
    <t>k</t>
  </si>
  <si>
    <t>Para as questões, responder:</t>
  </si>
  <si>
    <t>1111</t>
  </si>
  <si>
    <t>(1) Não adota</t>
  </si>
  <si>
    <t>1112</t>
  </si>
  <si>
    <t>(2) Há decisão formal ou plano aprovado para adotá-lo</t>
  </si>
  <si>
    <t>1120</t>
  </si>
  <si>
    <t>(3) Adota em menor parte</t>
  </si>
  <si>
    <t>1121</t>
  </si>
  <si>
    <t>(4) Adota parcialmente</t>
  </si>
  <si>
    <t>1122</t>
  </si>
  <si>
    <t>(5) Adota em maior parte ou totalmente</t>
  </si>
  <si>
    <t>1123</t>
  </si>
  <si>
    <t>Para as subquestões, responder:</t>
  </si>
  <si>
    <t>1124</t>
  </si>
  <si>
    <t>(1) Não</t>
  </si>
  <si>
    <t>1130</t>
  </si>
  <si>
    <t>(5) Sim</t>
  </si>
  <si>
    <t>1131</t>
  </si>
  <si>
    <t>1000. LIDERANÇA</t>
  </si>
  <si>
    <t>1132</t>
  </si>
  <si>
    <t>Estabelecer o modelo de governança</t>
  </si>
  <si>
    <t>1133</t>
  </si>
  <si>
    <t>A estrutura interna de governança da organização está estabelecida</t>
  </si>
  <si>
    <t/>
  </si>
  <si>
    <t>2110</t>
  </si>
  <si>
    <t>1111A</t>
  </si>
  <si>
    <t>Estão formalmente definidas as instâncias internas de governança da organização, com suas respectivas finalidades, composições e competências (p. ex. conselho ou colegiado superior, alta administração). Indique, no campo 'evidências', as instâncias internas de governança existentes na organização. (nota: não necessariamente a organização deve ter todas a instâncias que foram informadas como exemplo)</t>
  </si>
  <si>
    <t>2111</t>
  </si>
  <si>
    <t>A organização assegura o adequado balanceamento de poder para tomada de decisões críticas</t>
  </si>
  <si>
    <t>2112</t>
  </si>
  <si>
    <t>Promover a integridade</t>
  </si>
  <si>
    <t>2113</t>
  </si>
  <si>
    <t>Os membros da alta administração e de conselho ou colegiado superior estão comprometidos com a integridade</t>
  </si>
  <si>
    <t>2114</t>
  </si>
  <si>
    <t>Há gestão de ética para a organização</t>
  </si>
  <si>
    <t>2115</t>
  </si>
  <si>
    <t>Programa de integridade da organização está estabelecido</t>
  </si>
  <si>
    <t>2120</t>
  </si>
  <si>
    <t>Medidas para identificação e tratamento de conflito de interesses estão estabelecidas</t>
  </si>
  <si>
    <t>2121</t>
  </si>
  <si>
    <t>Promover a capacidade da liderança</t>
  </si>
  <si>
    <t>2122</t>
  </si>
  <si>
    <t>A escolha dos membros da alta administração é realizada com base em critérios e procedimentos definidos</t>
  </si>
  <si>
    <t>2123</t>
  </si>
  <si>
    <t>O desempenho dos membros da alta administração é avaliado</t>
  </si>
  <si>
    <t>2130</t>
  </si>
  <si>
    <t>As competências dos membros da alta administração são aprimoradas</t>
  </si>
  <si>
    <t>2131</t>
  </si>
  <si>
    <t>2000. ESTRATÉGIA</t>
  </si>
  <si>
    <t>2132</t>
  </si>
  <si>
    <t>Gerir riscos</t>
  </si>
  <si>
    <t>2133</t>
  </si>
  <si>
    <t>A estrutura da gestão de riscos está definida</t>
  </si>
  <si>
    <t>2134</t>
  </si>
  <si>
    <t>2111B</t>
  </si>
  <si>
    <t>Foram definidas as instâncias responsáveis pelo sistema de gestão de riscos e respectivas competências (p. ex. alta administração, gestores operacionais, gestores de riscos, instância de supervisão da gestão de riscos, instância colegiada de assessoramento, outras funções de segunda linha , auditoria interna)</t>
  </si>
  <si>
    <t>2135</t>
  </si>
  <si>
    <t>Atividades típicas de segunda linha estão estabelecidas</t>
  </si>
  <si>
    <t>2140</t>
  </si>
  <si>
    <t>O processo de gestão de riscos da organização está implantado</t>
  </si>
  <si>
    <t>2141</t>
  </si>
  <si>
    <t>Os riscos considerados críticos para a organização são geridos</t>
  </si>
  <si>
    <t>2142</t>
  </si>
  <si>
    <t>A organização executa processo de gestão de continuidade do negócio</t>
  </si>
  <si>
    <t>2143</t>
  </si>
  <si>
    <t>Estabelecer a estratégia</t>
  </si>
  <si>
    <t>2150</t>
  </si>
  <si>
    <t>O modelo de gestão da estratégia da organização está estabelecido</t>
  </si>
  <si>
    <t>2151</t>
  </si>
  <si>
    <t>A estratégia da organização está definida</t>
  </si>
  <si>
    <t>2152</t>
  </si>
  <si>
    <t>A organização definiu metas para a simplificação do atendimento prestado aos usuários dos serviços públicos</t>
  </si>
  <si>
    <t>2153</t>
  </si>
  <si>
    <t>Promover a gestão estratégica</t>
  </si>
  <si>
    <t>2154</t>
  </si>
  <si>
    <t>A alta administração estabeleceu modelo de gestão dos processos finalísticos</t>
  </si>
  <si>
    <t>2155</t>
  </si>
  <si>
    <t>2131A</t>
  </si>
  <si>
    <t>Os processos finalísticos estão descritos em termos de cadeia de valor e de sequência de atividades atribuídas aos respectivos responsáveis</t>
  </si>
  <si>
    <t>3110</t>
  </si>
  <si>
    <t>A alta administração estabeleceu modelo de gestão de pessoas</t>
  </si>
  <si>
    <t>3111</t>
  </si>
  <si>
    <t>2132A</t>
  </si>
  <si>
    <t>A alta administração segregou as funções relativas à área de gestão de pessoas</t>
  </si>
  <si>
    <t>3112</t>
  </si>
  <si>
    <t>2132B</t>
  </si>
  <si>
    <t>A alta administração recebe apoio de corpo colegiado (p.ex.: comitê composto por integrantes dos diversos setores da organização) formalmente responsável por auxiliá-la na tomada de decisões estratégicas relativas à gestão de pessoas</t>
  </si>
  <si>
    <t>3120</t>
  </si>
  <si>
    <t>A alta administração estabeleceu modelo de gestão de tecnologia da informação</t>
  </si>
  <si>
    <t>3121</t>
  </si>
  <si>
    <t>2133A</t>
  </si>
  <si>
    <t>A organização define as diretrizes para o planejamento de tecnologia da informação</t>
  </si>
  <si>
    <t>3122</t>
  </si>
  <si>
    <t>2133D</t>
  </si>
  <si>
    <t>A organização designa responsáveis de cada área de negócio para a gestão dos respectivos sistemas informatizados</t>
  </si>
  <si>
    <t>3123</t>
  </si>
  <si>
    <t>2133E</t>
  </si>
  <si>
    <t>A organização dispõe de comitê de tecnologia da informação composto por representantes de áreas relevantes da organização</t>
  </si>
  <si>
    <t>3124</t>
  </si>
  <si>
    <t>A alta administração estabeleceu modelo de gestão de contratações</t>
  </si>
  <si>
    <t>3130</t>
  </si>
  <si>
    <t>2134B</t>
  </si>
  <si>
    <t>A organização define os papéis e responsabilidades da área de gestão de contratações</t>
  </si>
  <si>
    <t>3131</t>
  </si>
  <si>
    <t>2134D</t>
  </si>
  <si>
    <t>A organização segregou as funções relativas à área de gestão de contratações</t>
  </si>
  <si>
    <t>3132</t>
  </si>
  <si>
    <t>2134E</t>
  </si>
  <si>
    <t>A alta administração recebe apoio de corpo colegiado (p.ex. comitê composto por integrantes dos diversos setores da organização) na tomada de decisões estratégicas relativas às contratações</t>
  </si>
  <si>
    <t>3133</t>
  </si>
  <si>
    <t>A alta administração estabeleceu modelo de gestão orçamentária e financeira</t>
  </si>
  <si>
    <t>3140</t>
  </si>
  <si>
    <t>Monitorar os resultados organizacionais</t>
  </si>
  <si>
    <t>3141</t>
  </si>
  <si>
    <t>A execução da estratégia é monitorada (eficácia)</t>
  </si>
  <si>
    <t>3142</t>
  </si>
  <si>
    <t>A eficiência dos principais processos pelos quais a estratégia é implementada é avaliada</t>
  </si>
  <si>
    <t>3143</t>
  </si>
  <si>
    <t>Os efeitos da estratégia são avaliados (efetividade)</t>
  </si>
  <si>
    <t>3144</t>
  </si>
  <si>
    <t>Monitorar o desempenho das funções de gestão</t>
  </si>
  <si>
    <t>4110</t>
  </si>
  <si>
    <t>A liderança monitora o desempenho da gestão dos processos finalísticos</t>
  </si>
  <si>
    <t>4111</t>
  </si>
  <si>
    <t>A liderança monitora o desempenho da gestão de pessoas</t>
  </si>
  <si>
    <t>4112</t>
  </si>
  <si>
    <t>A liderança monitora o desempenho da gestão de tecnologia da informação</t>
  </si>
  <si>
    <t>4113</t>
  </si>
  <si>
    <t>A liderança monitora o desempenho da gestão de contratações</t>
  </si>
  <si>
    <t>4120</t>
  </si>
  <si>
    <t>A liderança monitora o desempenho da área de gestão orçamentária e financeira</t>
  </si>
  <si>
    <t>4121</t>
  </si>
  <si>
    <t>3000. CONTROLE</t>
  </si>
  <si>
    <t>4122</t>
  </si>
  <si>
    <t>Promover a transparêcia</t>
  </si>
  <si>
    <t>4123</t>
  </si>
  <si>
    <t>Transparência ativa e passiva são asseguradas às partes interessadas</t>
  </si>
  <si>
    <t>4124</t>
  </si>
  <si>
    <t>3111B</t>
  </si>
  <si>
    <t>Há canal(is) de comunicação para solicitação de acesso a informações por meio eletrônico</t>
  </si>
  <si>
    <t>4130</t>
  </si>
  <si>
    <t>3111D</t>
  </si>
  <si>
    <t>A organização dispõe de controle de qualidade das informações prestadas (confiabilidade, integridade, tempestividade, atualização)</t>
  </si>
  <si>
    <t>4131</t>
  </si>
  <si>
    <t>A organização publica seus dados de forma aderente aos princípios de dados abertos</t>
  </si>
  <si>
    <t>4132</t>
  </si>
  <si>
    <t>3112E</t>
  </si>
  <si>
    <t>O conteúdo mínimo exigido por lei é publicado em formato aberto (possibilita a gravação de relatórios em formatos eletrônicos, abertos e não proprietários, tais como planilhas e texto)</t>
  </si>
  <si>
    <t>4133</t>
  </si>
  <si>
    <t>3112F</t>
  </si>
  <si>
    <t>Há mecanismos para que as partes interessadas notifiquem a organização com respeito à atualização e integridade dos dados disponibilizados em sítios oficiais na internet</t>
  </si>
  <si>
    <t>4134</t>
  </si>
  <si>
    <t>4140</t>
  </si>
  <si>
    <t>A organização presta contas diretamente à sociedade</t>
  </si>
  <si>
    <t>4141</t>
  </si>
  <si>
    <t>3121B</t>
  </si>
  <si>
    <t>A organização publica em sítios oficiais na internet informações relativas à implementação, acompanhamento e resultados dos programas, projetos e ações pelos quais está responsável, bem como metas e indicadores propostos, ressalvados os casos de restrição de acesso amparados pela legislação</t>
  </si>
  <si>
    <t>4142</t>
  </si>
  <si>
    <t>A organização publica extrato de todos os planos de sua responsabilidade e respectivos relatórios de acompanhamento, excepcionados os casos de restrição de acesso amparados pela legislação</t>
  </si>
  <si>
    <t>4143</t>
  </si>
  <si>
    <t>3122H</t>
  </si>
  <si>
    <t>Todos os relatórios de acompanhamento dos planos de responsabilidade da organização e relatórios de gestão estão publicados na internet, excepcionados os casos de sigilo amparados pela legislação</t>
  </si>
  <si>
    <t>4144</t>
  </si>
  <si>
    <t>O canal de denúncias está estabelecido</t>
  </si>
  <si>
    <t>4150</t>
  </si>
  <si>
    <t>Mecanismos para apurar indícios de irregularidades e promover a responsabilização em caso de comprovação estão estabelecidos</t>
  </si>
  <si>
    <t>4151</t>
  </si>
  <si>
    <t>Monitorar a satisfação dos usuários</t>
  </si>
  <si>
    <t>4152</t>
  </si>
  <si>
    <t>A organização elabora, divulga e mantém atualizada Carta de Serviços ao Usuário contendo informações claras e precisas em relação a cada serviço prestado</t>
  </si>
  <si>
    <t>4153</t>
  </si>
  <si>
    <t>A organização assegura que os serviços acessíveis via internet atendam aos padrões de interoperabilidade, usabilidade e acessibilidade, e que as informações pessoais utilizadas nesses serviços sejam adequadamente protegidas</t>
  </si>
  <si>
    <t>4160</t>
  </si>
  <si>
    <t>3132B</t>
  </si>
  <si>
    <t>A organização observa as recomendações do guia Padrões Web em Governo Eletrônico: Cartilha de Usabilidade ou, no caso de organização que não integra o Poder Executivo Federal, observa as melhores práticas equivalentes</t>
  </si>
  <si>
    <t>4161</t>
  </si>
  <si>
    <t>3132C</t>
  </si>
  <si>
    <t>A organização garante o acesso da pessoa com deficiência aos serviços e informações que oferece na internet, por meio da adoção de melhores práticas de acessibilidade adotadas internacionalmente (p. ex.: eMAG - Modelo de Acessibilidade em Governo Eletrônico)</t>
  </si>
  <si>
    <t>4162</t>
  </si>
  <si>
    <t>A organização promove a participação dos usuários com vistas à melhoria da qualidade dos serviços públicos prestados</t>
  </si>
  <si>
    <t>4163</t>
  </si>
  <si>
    <t>Assegurar a efetividade da auditoria interna</t>
  </si>
  <si>
    <t>4164</t>
  </si>
  <si>
    <t>A instância superior de governança da organização participa da elaboração Plano Anual de Auditoria Interna</t>
  </si>
  <si>
    <t>4165</t>
  </si>
  <si>
    <t>A instância superior de governança recebe serviços de auditoria interna que adicionam valor à organização</t>
  </si>
  <si>
    <t>4166</t>
  </si>
  <si>
    <t>3142D</t>
  </si>
  <si>
    <t>Os serviços de auditoria interna prestados anualmente para a organização contemplam avaliação da gestão de tecnologia da informação</t>
  </si>
  <si>
    <t>4170</t>
  </si>
  <si>
    <t>3142E</t>
  </si>
  <si>
    <t>Os serviços de auditoria interna prestados anualmente para a organização contemplam avaliação da gestão de segurança da informação</t>
  </si>
  <si>
    <t>4171</t>
  </si>
  <si>
    <t>A organização acompanha os resultados dos trabalhos de auditoria interna</t>
  </si>
  <si>
    <t>4172</t>
  </si>
  <si>
    <t>A instância superior de governança da organização opina sobre o desempenho da função de auditoria interna</t>
  </si>
  <si>
    <t>4173</t>
  </si>
  <si>
    <t>4000. OPERAÇÕES</t>
  </si>
  <si>
    <t>4174</t>
  </si>
  <si>
    <t>4100. GESTÃO DE PESSOAS</t>
  </si>
  <si>
    <t>4175</t>
  </si>
  <si>
    <t>Realizar planejamento da gestão de pessoas</t>
  </si>
  <si>
    <t>EstrPessoas</t>
  </si>
  <si>
    <t>Definiram-se objetivos, indicadores e metas de desempenho para cada função (subsistema) de gestão de pessoas</t>
  </si>
  <si>
    <t>Há plano(s) específico(s) para orientar a gestão de pessoas na organização</t>
  </si>
  <si>
    <t xml:space="preserve"> A organização verifica se os gestores cumprem as políticas de gestão de pessoas</t>
  </si>
  <si>
    <t>iGestPessoas</t>
  </si>
  <si>
    <t>Definir, em termos qualitativos e quantitativos, a demanda por colaboradores e gestores</t>
  </si>
  <si>
    <t>Os perfis profissionais desejados para cada ocupação ou grupo de ocupações de gestão estão definidos e documentados</t>
  </si>
  <si>
    <t>Os perfis profissionais desejados para cada ocupação ou grupo de ocupações de colaboradores da organização estão definidos e documentados</t>
  </si>
  <si>
    <t>Há definição do quantitativo necessário de pessoal por unidade organizacional ou por processo de trabalho</t>
  </si>
  <si>
    <t>Monitora-se um conjunto de indicadores relevantes sobre força de trabalho</t>
  </si>
  <si>
    <t>Assegurar o provimento das vagas existentes</t>
  </si>
  <si>
    <t>A escolha dos gestores ocorre segundo perfis profissionais previamente definidos e documentados</t>
  </si>
  <si>
    <t>Os métodos e critérios das seleções externas (p.ex. dos concursos públicos; colaboradores requisitados em seleções externas) são definidos com base nos perfis profissionais desejados definidos na prática “4120. Definir adequadamente, em termos qualitativos e quantitativos, a demanda por colaboradores e gestores”</t>
  </si>
  <si>
    <t>iGovPessoas</t>
  </si>
  <si>
    <t>O número de vagas solicitadas para serem preenchidas nas seleções externas é estabelecido a partir do quantitativo necessário de pessoal por unidade organizacional ou por processo de trabalho, atualizado conforme a prática “4120. Definir adequadamente, em termos qualitativos e quantitativos, a demanda por colaboradores e gestores”</t>
  </si>
  <si>
    <t>A organização aloca os colaboradores com base na comparação entre os perfis profissionais apresentados por eles e os perfis profissionais desejados (documentados) pelas unidades organizacionais</t>
  </si>
  <si>
    <t>Assegurar a disponibilidade de sucessores qualificados</t>
  </si>
  <si>
    <t>Há uma política, ou programa, de sucessão</t>
  </si>
  <si>
    <t>As ocupações críticas da organização estão identificadas</t>
  </si>
  <si>
    <t>Há plano de sucessão para as ocupações críticas</t>
  </si>
  <si>
    <t>A organização executa ações educacionais para assegurar a disponibilidade de sucessores qualificados para as ocupações críticas</t>
  </si>
  <si>
    <t>Desenvolver as competências dos colaboradores e dos gestores</t>
  </si>
  <si>
    <t>As lacunas de competências dos colaboradores e gestores da organização são identificadas e documentadas</t>
  </si>
  <si>
    <t>Há ações de desenvolvimento de liderança para os colaboradores que assumem funções gerenciais</t>
  </si>
  <si>
    <t>A organização avalia as ações educacionais realizadas, com o objetivo de promover melhorias em ações educacionais futuras</t>
  </si>
  <si>
    <t>Desenvolver e manter ambiente de trabalho positivo para o desempenho</t>
  </si>
  <si>
    <t>O ambiente de trabalho organizacional é avaliado</t>
  </si>
  <si>
    <t>A organização oferece aos colaboradores condições mais flexíveis e estimulantes para realização de trabalho, com vistas ao aumento do desempenho</t>
  </si>
  <si>
    <t>Há programa(s) de qualidade de vida no trabalho</t>
  </si>
  <si>
    <t>Há programa de reconhecimento de colaboradores e equipes</t>
  </si>
  <si>
    <t>Há procedimentos estruturados para identificar os motivos pessoais dos desligamentos voluntários da organização</t>
  </si>
  <si>
    <t>Há procedimentos estruturados para identificar os motivos dos pedidos de movimentação interna dos colaboradores da organização</t>
  </si>
  <si>
    <t>Gerir o desempenho dos colaboradores e dos gestores</t>
  </si>
  <si>
    <t>ResultadoTI</t>
  </si>
  <si>
    <t>A organização estabelece metas de desempenho individuais e/ou de equipes vinculadas aos planos organizacionais</t>
  </si>
  <si>
    <t>A organização realiza, formalmente, avaliação de desempenho individual, com atribuição de nota ou conceito, tendo como critério de avaliação o alcance das metas previstas</t>
  </si>
  <si>
    <t>Os avaliadores informam aos colaboradores avaliados, antes do ciclo avaliativo, os critérios que serão utilizados para a avaliação de desempenho</t>
  </si>
  <si>
    <t>Os avaliadores realizam, antes da atribuição da nota ou conceito, pelo menos um encontro com colaborador avaliado com o objetivo de discutir o desempenho do avaliado</t>
  </si>
  <si>
    <t>ModeloTI</t>
  </si>
  <si>
    <t>`2133`</t>
  </si>
  <si>
    <t>Os avaliadores identificam e documentam as necessidades individuais de capacitação durante o processo de avaliação de desempenho dos seus subordinados</t>
  </si>
  <si>
    <t>MonitorAvaliaTI</t>
  </si>
  <si>
    <t>4200. GESTÃO DE TECNOLOGIA DA INFORMAÇÃO E DA SEGURANÇA DA INFORMAÇÃO</t>
  </si>
  <si>
    <t>Realizar planejamento de tecnologia da informação</t>
  </si>
  <si>
    <t>A organização executa processo de planejamento de tecnologia da informação</t>
  </si>
  <si>
    <t>A organização possui plano de tecnologia da informação vigente</t>
  </si>
  <si>
    <t>PessoasTI</t>
  </si>
  <si>
    <t>Gerir serviços de tecnologia da informação</t>
  </si>
  <si>
    <t>A organização elabora um catálogo de serviços de tecnologia da informação</t>
  </si>
  <si>
    <t>A organização executa processo de gestão de mudanças</t>
  </si>
  <si>
    <t>A organização executa processo de gestão de configuração e ativos (de serviços de tecnologia da informação)</t>
  </si>
  <si>
    <t>A organização executa processo de gestão de incidentes de serviços de tecnologia da informação</t>
  </si>
  <si>
    <t>Gerir nível de serviço de tecnologia da informação</t>
  </si>
  <si>
    <t>A área de gestão de tecnologia da informação acorda os níveis de serviço com as demais áreas de negócio internas à organização (Acordo de Nível de Serviço - ANS)</t>
  </si>
  <si>
    <t>PlanejamentoTI</t>
  </si>
  <si>
    <t>4211</t>
  </si>
  <si>
    <t>A organização executa processo de gestão dos riscos de tecnologia da informação relativos a processos de negócio</t>
  </si>
  <si>
    <t>4212</t>
  </si>
  <si>
    <t>A organização executa processo de gestão de continuidade de serviços de tecnologia da informação</t>
  </si>
  <si>
    <t>iGestServicosTI</t>
  </si>
  <si>
    <t>Definir políticas de responsabilidades para a gestão da segurança da informação</t>
  </si>
  <si>
    <t>4221</t>
  </si>
  <si>
    <t>A organização dispõe de uma política de segurança da informação</t>
  </si>
  <si>
    <t>4222</t>
  </si>
  <si>
    <t>A organização dispõe de comitê de segurança da informação</t>
  </si>
  <si>
    <t>4223</t>
  </si>
  <si>
    <t>A organização possui um gestor institucional de segurança da informação</t>
  </si>
  <si>
    <t>4224</t>
  </si>
  <si>
    <t>Estabelecer processos e atividades para a gestão da segurança da informação</t>
  </si>
  <si>
    <t>iGestNiveisServicoTI</t>
  </si>
  <si>
    <t>`4231`</t>
  </si>
  <si>
    <t>A organização executa processo de gestão de riscos de segurança da informação</t>
  </si>
  <si>
    <t>iGestRiscosTI</t>
  </si>
  <si>
    <t>A organização executa processo de controle de acesso à informação e aos ativos associados à informação</t>
  </si>
  <si>
    <t>4241</t>
  </si>
  <si>
    <t>A organização executa processo de gestão de ativos associados à informação</t>
  </si>
  <si>
    <t>4242</t>
  </si>
  <si>
    <t>A organização executa processo para classificação e tratamento de informações</t>
  </si>
  <si>
    <t>A organização executa processo de gestão de incidentes de segurança da informação</t>
  </si>
  <si>
    <t>A organização executa atividades de gestão da segurança dos recursos de processamento da informação, inclusive dos recursos de computação em nuvem</t>
  </si>
  <si>
    <t>Executar processo de software</t>
  </si>
  <si>
    <t>A organização executa um processo de software</t>
  </si>
  <si>
    <t>4271F</t>
  </si>
  <si>
    <t>O processo de software da organização promove a identificação precoce de requisitos de segurança da informação e a gestão permanente desses requisitos durante todo o ciclo de vida do software</t>
  </si>
  <si>
    <t>EstruturaSegInfo</t>
  </si>
  <si>
    <t>Gerir projetos de tecnologia da informação</t>
  </si>
  <si>
    <t>4251</t>
  </si>
  <si>
    <t>A organização executa processo de gestão de projetos de tecnologia da informação</t>
  </si>
  <si>
    <t>4252</t>
  </si>
  <si>
    <t>4300. GESTÃO DE CONTRATAÇÕES</t>
  </si>
  <si>
    <t>4253</t>
  </si>
  <si>
    <t>Promover a integridade na área de contratações</t>
  </si>
  <si>
    <t>ProcessoSegInfo</t>
  </si>
  <si>
    <t>A organização promove a ética nas contratações</t>
  </si>
  <si>
    <t>4261</t>
  </si>
  <si>
    <t>A organização torna públicos os documentos relacionados com cada contratação, contemplando as fases de planejamento, seleção do fornecedor e gestão contratual, excepcionados os casos de sigilo amparados pela legislação</t>
  </si>
  <si>
    <t>4262</t>
  </si>
  <si>
    <t>Desenvolver a capacidade da área de contratações</t>
  </si>
  <si>
    <t>4263</t>
  </si>
  <si>
    <t>A organização possui mecanismos para desenvolver a capacidade dos gestores da área de contratações</t>
  </si>
  <si>
    <t>4264</t>
  </si>
  <si>
    <t>A organização possui mecanismos para desenvolver a capacidade dos colaboradores da área de contratações</t>
  </si>
  <si>
    <t>4265</t>
  </si>
  <si>
    <t>A organização possui mecanismos para atrair e reter colaboradores na área de contratações</t>
  </si>
  <si>
    <t>4266</t>
  </si>
  <si>
    <t>Realizar planejamento das contratações</t>
  </si>
  <si>
    <t>ProcessoSoftware</t>
  </si>
  <si>
    <t>`4271`</t>
  </si>
  <si>
    <t>A organização executa processo de planejamento das contratações</t>
  </si>
  <si>
    <t>iGestProjetosTI</t>
  </si>
  <si>
    <t>`4281`</t>
  </si>
  <si>
    <t>Estabelecer processos de trabalho de contratações</t>
  </si>
  <si>
    <t>iGestContratosTI</t>
  </si>
  <si>
    <t>A organização definiu processo de trabalho para planejamento de cada uma das contratações</t>
  </si>
  <si>
    <t>4352</t>
  </si>
  <si>
    <t>A organização definiu processo de trabalho para seleção de fornecedores</t>
  </si>
  <si>
    <t>4361A</t>
  </si>
  <si>
    <t>A organização definiu processo de trabalho para gestão de contratos</t>
  </si>
  <si>
    <t>4362A</t>
  </si>
  <si>
    <t>Gerir riscos em contratações</t>
  </si>
  <si>
    <t>GovernancaTI</t>
  </si>
  <si>
    <t>Os riscos da área responsável pela gestão de contratações são geridos</t>
  </si>
  <si>
    <t>As equipes de planejamento das contratações analisam os riscos que possam comprometer a efetividade das etapas de Planejamento da Contratação, Seleção do Fornecedor e Gestão Contratual ou que impeçam ou dificultem o atendimento da necessidade que originou a contratação</t>
  </si>
  <si>
    <t>Contratar e gerir com base em desempenho</t>
  </si>
  <si>
    <t>A organização adota métricas objetivas para mensuração de resultados do contrato e vinculação da remuneração da contratada ao desempenho apresentado</t>
  </si>
  <si>
    <t>iGestSegInfo</t>
  </si>
  <si>
    <t>A organização atende ao caput para contratos de prestação de serviços de tecnologia da informação</t>
  </si>
  <si>
    <t>Como condição para as prorrogações contratuais, a organização avalia se a necessidade que motivou a contratação ainda existe e se a solução escolhida ainda é a mais vantajosa para suprir essa necessidade</t>
  </si>
  <si>
    <t>A organização realiza esse tipo de análise para contratos de serviços de tecnologia da informação</t>
  </si>
  <si>
    <t>Realizar contratações sustentáveis</t>
  </si>
  <si>
    <t>A organização adota critérios e práticas sustentáveis nas contratações, quando cabível</t>
  </si>
  <si>
    <t>4400. GESTÃO ORÇAMENTÁRIA</t>
  </si>
  <si>
    <t>Estabelecer o processo orçamentário organizacional</t>
  </si>
  <si>
    <t>ProcessosTI</t>
  </si>
  <si>
    <t>O processo de trabalho para elaboração anual da proposta orçamentária está definido</t>
  </si>
  <si>
    <t>São acompanhados indicadores que permitem gerenciar o processo orçamentário. (organizações que não adotam a contabilidade pública devem utilizar os conceitos equivalentes, de modo que a questão lhe seja aplicável)</t>
  </si>
  <si>
    <t>O alinhamento da orçamentação com o planejamento estratégico da organização é providenciado</t>
  </si>
  <si>
    <t>Metas formais de economia financeira são estabelecidas</t>
  </si>
  <si>
    <t>Há adequada previsão de recursos orçamentários no PLOA</t>
  </si>
  <si>
    <t>Contemplar adequadamente as prioridades no orçamento</t>
  </si>
  <si>
    <t>As prioridades, relacionadas com as atividades da organização, que demandam recursos orçamentários são conhecidas</t>
  </si>
  <si>
    <t>No processo orçamentário da organização, há tratamento das demandas de priorização conhecidas</t>
  </si>
  <si>
    <t>iGestTI</t>
  </si>
  <si>
    <t>A avaliação das políticas públicas executadas pela organização (ou com sua participação) é incorporada no processo orçamentário</t>
  </si>
  <si>
    <t>4423A</t>
  </si>
  <si>
    <t>ÍNDICES APURADOS</t>
  </si>
  <si>
    <t>iGovTI</t>
  </si>
  <si>
    <t>iGestContrat</t>
  </si>
  <si>
    <t>IntegrContrat</t>
  </si>
  <si>
    <t>iGestOrcament</t>
  </si>
  <si>
    <t>4311</t>
  </si>
  <si>
    <t>iGovPub</t>
  </si>
  <si>
    <t>4312</t>
  </si>
  <si>
    <t>iGG</t>
  </si>
  <si>
    <t>Pessoas</t>
  </si>
  <si>
    <t>4321</t>
  </si>
  <si>
    <t>4322</t>
  </si>
  <si>
    <t>4323</t>
  </si>
  <si>
    <t>Processos</t>
  </si>
  <si>
    <t>4331</t>
  </si>
  <si>
    <t>4341</t>
  </si>
  <si>
    <t>4342</t>
  </si>
  <si>
    <t>4343</t>
  </si>
  <si>
    <t>4350</t>
  </si>
  <si>
    <t>4351</t>
  </si>
  <si>
    <t>GestContrat</t>
  </si>
  <si>
    <t>4361</t>
  </si>
  <si>
    <t>4362</t>
  </si>
  <si>
    <t>ContratSustent</t>
  </si>
  <si>
    <t>`4371`</t>
  </si>
  <si>
    <t>RiscoContr</t>
  </si>
  <si>
    <t>APURADO</t>
  </si>
  <si>
    <t>GovernancaContrat</t>
  </si>
  <si>
    <t>iGovContrat</t>
  </si>
  <si>
    <t>4410</t>
  </si>
  <si>
    <t>4411</t>
  </si>
  <si>
    <t>4412</t>
  </si>
  <si>
    <t>4413</t>
  </si>
  <si>
    <t>4414</t>
  </si>
  <si>
    <t>4415</t>
  </si>
  <si>
    <t>4420</t>
  </si>
  <si>
    <t>4421</t>
  </si>
  <si>
    <t>4422</t>
  </si>
  <si>
    <t>4423</t>
  </si>
  <si>
    <t>GovernancaOrcament</t>
  </si>
  <si>
    <t>iGovOrcament</t>
  </si>
  <si>
    <t>MonDesempenho</t>
  </si>
  <si>
    <t>ContCorreição</t>
  </si>
  <si>
    <t>EstrutOrg</t>
  </si>
  <si>
    <t>Publica</t>
  </si>
  <si>
    <t>RequisitosPortal</t>
  </si>
  <si>
    <t>iPC</t>
  </si>
  <si>
    <t>Lid</t>
  </si>
  <si>
    <t>Estr</t>
  </si>
  <si>
    <t>Cont</t>
  </si>
  <si>
    <t>A evolução dos indicadores de política(s) pública(s), inclusive os do PPA, que fundamentam a alocação de recursos orçamentários está disponível publicamente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</si>
</sst>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000000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0"/>
      <color theme="1"/>
      <name val="Palatino Linotype"/>
      <family val="1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left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164" fontId="3" fillId="9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4" fillId="0" borderId="0" xfId="0" applyFont="1"/>
    <xf numFmtId="0" fontId="0" fillId="0" borderId="0" xfId="0" quotePrefix="1"/>
    <xf numFmtId="2" fontId="0" fillId="0" borderId="0" xfId="0" quotePrefix="1" applyNumberFormat="1"/>
    <xf numFmtId="2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5" fontId="4" fillId="0" borderId="0" xfId="0" applyNumberFormat="1" applyFont="1"/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  <protection locked="0"/>
    </xf>
    <xf numFmtId="1" fontId="0" fillId="5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" fontId="0" fillId="2" borderId="0" xfId="0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164" fontId="5" fillId="8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vertical="center" wrapText="1"/>
    </xf>
    <xf numFmtId="164" fontId="5" fillId="9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164" fontId="0" fillId="4" borderId="0" xfId="0" applyNumberFormat="1" applyFill="1" applyAlignment="1">
      <alignment horizontal="left" vertical="center" wrapText="1"/>
    </xf>
    <xf numFmtId="1" fontId="0" fillId="4" borderId="0" xfId="0" applyNumberFormat="1" applyFill="1" applyAlignment="1" applyProtection="1">
      <alignment horizontal="center" vertical="center" wrapText="1"/>
      <protection locked="0"/>
    </xf>
    <xf numFmtId="1" fontId="0" fillId="4" borderId="0" xfId="0" quotePrefix="1" applyNumberForma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left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166" fontId="4" fillId="0" borderId="0" xfId="0" applyNumberFormat="1" applyFont="1" applyAlignment="1">
      <alignment horizontal="center"/>
    </xf>
    <xf numFmtId="164" fontId="8" fillId="9" borderId="0" xfId="0" applyNumberFormat="1" applyFont="1" applyFill="1" applyAlignment="1">
      <alignment horizontal="left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184585</xdr:colOff>
      <xdr:row>0</xdr:row>
      <xdr:rowOff>23665</xdr:rowOff>
    </xdr:from>
    <xdr:to>
      <xdr:col>0</xdr:col>
      <xdr:colOff>769796</xdr:colOff>
      <xdr:row>1</xdr:row>
      <xdr:rowOff>1498</xdr:rowOff>
    </xdr:to>
    <xdr:pic>
      <xdr:nvPicPr>
        <xdr:cNvPr id="4" name="Imagem 2" descr="Imagem relacionada">
          <a:extLst>
            <a:ext uri="{FF2B5EF4-FFF2-40B4-BE49-F238E27FC236}">
              <a16:creationId xmlns:a16="http://schemas.microsoft.com/office/drawing/2014/main" id="{C0745C6D-1BC8-4698-8812-904297A9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85" y="23665"/>
          <a:ext cx="585211" cy="48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9FCC-F196-4BF8-93B5-9B0C23D93BFE}">
  <dimension ref="A1:XFC329"/>
  <sheetViews>
    <sheetView tabSelected="1" topLeftCell="A176" zoomScale="115" zoomScaleNormal="115" workbookViewId="0">
      <selection activeCell="C192" sqref="C192"/>
    </sheetView>
  </sheetViews>
  <sheetFormatPr defaultColWidth="0" defaultRowHeight="14.5" zeroHeight="1" x14ac:dyDescent="0.35"/>
  <cols>
    <col min="1" max="1" width="13.7265625" style="3" customWidth="1"/>
    <col min="2" max="2" width="75.54296875" customWidth="1"/>
    <col min="3" max="3" width="13.7265625" customWidth="1"/>
    <col min="4" max="4" width="13.7265625" style="77" customWidth="1"/>
    <col min="5" max="5" width="3.7265625" hidden="1"/>
    <col min="6" max="6" width="9.26953125" hidden="1"/>
    <col min="7" max="7" width="4.54296875" hidden="1"/>
    <col min="8" max="8" width="18.81640625" hidden="1"/>
    <col min="9" max="9" width="18.81640625" style="15" hidden="1"/>
    <col min="10" max="10" width="18.1796875" style="21" hidden="1"/>
    <col min="11" max="13" width="9.26953125" hidden="1"/>
    <col min="14" max="14" width="18.81640625" style="19" hidden="1"/>
    <col min="15" max="15" width="18.81640625" style="20" hidden="1"/>
    <col min="16" max="16" width="18.81640625" hidden="1"/>
    <col min="17" max="16383" width="9.26953125" hidden="1"/>
    <col min="16384" max="16384" width="18.81640625" hidden="1" customWidth="1"/>
  </cols>
  <sheetData>
    <row r="1" spans="1:15" ht="40" customHeight="1" x14ac:dyDescent="0.35">
      <c r="A1"/>
      <c r="B1" s="68" t="s">
        <v>0</v>
      </c>
      <c r="C1" s="67" t="s">
        <v>1</v>
      </c>
      <c r="D1" s="67" t="s">
        <v>2</v>
      </c>
      <c r="E1" s="65"/>
      <c r="F1" s="66"/>
      <c r="G1">
        <v>1</v>
      </c>
      <c r="H1" t="s">
        <v>3</v>
      </c>
      <c r="I1" s="15" t="s">
        <v>4</v>
      </c>
      <c r="J1" s="21">
        <f>1-J2-J3</f>
        <v>-1.9984014443252818E-15</v>
      </c>
      <c r="N1"/>
      <c r="O1"/>
    </row>
    <row r="2" spans="1:15" ht="14.65" customHeight="1" x14ac:dyDescent="0.35">
      <c r="A2" s="81" t="s">
        <v>5</v>
      </c>
      <c r="B2" s="81"/>
      <c r="C2" s="69"/>
      <c r="D2" s="69"/>
      <c r="G2">
        <v>1</v>
      </c>
      <c r="H2" t="s">
        <v>3</v>
      </c>
      <c r="I2" s="15" t="s">
        <v>6</v>
      </c>
      <c r="J2" s="21">
        <v>0.57478487633916098</v>
      </c>
      <c r="N2"/>
      <c r="O2"/>
    </row>
    <row r="3" spans="1:15" x14ac:dyDescent="0.35">
      <c r="A3" s="82" t="s">
        <v>7</v>
      </c>
      <c r="B3" s="82"/>
      <c r="C3" s="69"/>
      <c r="D3" s="69"/>
      <c r="G3">
        <v>1</v>
      </c>
      <c r="H3" t="s">
        <v>3</v>
      </c>
      <c r="I3" s="15" t="s">
        <v>8</v>
      </c>
      <c r="J3" s="21">
        <v>0.42521512366084102</v>
      </c>
      <c r="N3"/>
      <c r="O3"/>
    </row>
    <row r="4" spans="1:15" ht="14.65" customHeight="1" x14ac:dyDescent="0.35">
      <c r="A4" s="82" t="s">
        <v>9</v>
      </c>
      <c r="B4" s="82"/>
      <c r="C4" s="69"/>
      <c r="D4" s="69"/>
      <c r="G4">
        <v>2</v>
      </c>
      <c r="H4" t="s">
        <v>10</v>
      </c>
      <c r="I4" s="15" t="s">
        <v>4</v>
      </c>
      <c r="J4" s="21">
        <f>1-J5-J6-J7-J8</f>
        <v>-9.3534270570899691E-4</v>
      </c>
      <c r="N4"/>
      <c r="O4"/>
    </row>
    <row r="5" spans="1:15" ht="14.65" customHeight="1" x14ac:dyDescent="0.35">
      <c r="A5" s="82" t="s">
        <v>11</v>
      </c>
      <c r="B5" s="82"/>
      <c r="C5" s="69"/>
      <c r="D5" s="69"/>
      <c r="G5">
        <v>2</v>
      </c>
      <c r="H5" t="s">
        <v>10</v>
      </c>
      <c r="I5" s="15" t="s">
        <v>12</v>
      </c>
      <c r="J5" s="21">
        <v>0.29921769868585002</v>
      </c>
      <c r="N5"/>
      <c r="O5"/>
    </row>
    <row r="6" spans="1:15" ht="14.65" customHeight="1" x14ac:dyDescent="0.35">
      <c r="A6" s="81" t="s">
        <v>13</v>
      </c>
      <c r="B6" s="81"/>
      <c r="C6" s="69"/>
      <c r="D6" s="69"/>
      <c r="G6">
        <v>2</v>
      </c>
      <c r="H6" t="s">
        <v>10</v>
      </c>
      <c r="I6" s="15" t="s">
        <v>14</v>
      </c>
      <c r="J6" s="21">
        <v>0.27647651744231999</v>
      </c>
      <c r="N6"/>
      <c r="O6"/>
    </row>
    <row r="7" spans="1:15" ht="14.65" customHeight="1" x14ac:dyDescent="0.35">
      <c r="A7" s="81" t="s">
        <v>15</v>
      </c>
      <c r="B7" s="81"/>
      <c r="C7" s="69"/>
      <c r="D7" s="69"/>
      <c r="G7">
        <v>2</v>
      </c>
      <c r="H7" t="s">
        <v>10</v>
      </c>
      <c r="I7" s="15" t="s">
        <v>16</v>
      </c>
      <c r="J7" s="21">
        <v>0.20837222567959199</v>
      </c>
      <c r="N7"/>
      <c r="O7"/>
    </row>
    <row r="8" spans="1:15" ht="14.65" customHeight="1" x14ac:dyDescent="0.35">
      <c r="A8" s="81" t="s">
        <v>17</v>
      </c>
      <c r="B8" s="81"/>
      <c r="C8" s="69"/>
      <c r="D8" s="69"/>
      <c r="G8">
        <v>2</v>
      </c>
      <c r="H8" t="s">
        <v>10</v>
      </c>
      <c r="I8" s="15" t="s">
        <v>18</v>
      </c>
      <c r="J8" s="21">
        <v>0.216868900897947</v>
      </c>
      <c r="N8"/>
      <c r="O8"/>
    </row>
    <row r="9" spans="1:15" x14ac:dyDescent="0.35">
      <c r="A9" s="81" t="s">
        <v>19</v>
      </c>
      <c r="B9" s="81"/>
      <c r="C9" s="69"/>
      <c r="D9" s="69"/>
      <c r="G9">
        <v>3</v>
      </c>
      <c r="H9" t="s">
        <v>20</v>
      </c>
      <c r="I9" s="15" t="s">
        <v>4</v>
      </c>
      <c r="J9" s="21">
        <f>1-J10-J11-J12</f>
        <v>8.8817841970012523E-16</v>
      </c>
      <c r="N9"/>
      <c r="O9"/>
    </row>
    <row r="10" spans="1:15" x14ac:dyDescent="0.35">
      <c r="A10" s="81" t="s">
        <v>21</v>
      </c>
      <c r="B10" s="81"/>
      <c r="C10" s="5"/>
      <c r="D10" s="5"/>
      <c r="G10">
        <v>3</v>
      </c>
      <c r="H10" t="s">
        <v>20</v>
      </c>
      <c r="I10" s="15" t="s">
        <v>22</v>
      </c>
      <c r="J10" s="21">
        <v>0.27948422527193201</v>
      </c>
      <c r="N10"/>
      <c r="O10"/>
    </row>
    <row r="11" spans="1:15" x14ac:dyDescent="0.35">
      <c r="A11" s="83" t="s">
        <v>23</v>
      </c>
      <c r="B11" s="83"/>
      <c r="C11" s="22"/>
      <c r="D11" s="22"/>
      <c r="G11">
        <v>3</v>
      </c>
      <c r="H11" t="s">
        <v>20</v>
      </c>
      <c r="I11" s="15" t="s">
        <v>24</v>
      </c>
      <c r="J11" s="21">
        <v>0.32747724773917603</v>
      </c>
      <c r="N11"/>
    </row>
    <row r="12" spans="1:15" x14ac:dyDescent="0.35">
      <c r="A12" s="22">
        <v>1110</v>
      </c>
      <c r="B12" s="23" t="s">
        <v>25</v>
      </c>
      <c r="C12" s="22"/>
      <c r="D12" s="4"/>
      <c r="G12">
        <v>3</v>
      </c>
      <c r="H12" t="s">
        <v>20</v>
      </c>
      <c r="I12" s="15" t="s">
        <v>26</v>
      </c>
      <c r="J12" s="21">
        <v>0.39303852698889102</v>
      </c>
      <c r="N12"/>
    </row>
    <row r="13" spans="1:15" x14ac:dyDescent="0.35">
      <c r="A13" s="24">
        <v>1111</v>
      </c>
      <c r="B13" s="25" t="s">
        <v>27</v>
      </c>
      <c r="C13" s="26">
        <v>1</v>
      </c>
      <c r="D13" s="5" t="str">
        <f>IF(OR(C13=1,C13=2,C13=3,C13=4,C13=5)=TRUE,"","ERRO")</f>
        <v/>
      </c>
      <c r="E13" s="16" t="s">
        <v>28</v>
      </c>
      <c r="F13" s="17" cm="1">
        <f t="array" ref="F13">_xlfn.IFS(C13=1,0,C13=2,0.05,C13=3,0.15,C13=4,0.5,C13=5,1)</f>
        <v>0</v>
      </c>
      <c r="G13">
        <v>4</v>
      </c>
      <c r="H13" t="s">
        <v>29</v>
      </c>
      <c r="I13" s="15" t="s">
        <v>4</v>
      </c>
      <c r="J13" s="21">
        <f>1-J14-J15-J16-J17-J18</f>
        <v>0</v>
      </c>
      <c r="N13"/>
    </row>
    <row r="14" spans="1:15" ht="72.5" x14ac:dyDescent="0.35">
      <c r="A14" s="54" t="s">
        <v>30</v>
      </c>
      <c r="B14" s="55" t="s">
        <v>31</v>
      </c>
      <c r="C14" s="56">
        <v>1</v>
      </c>
      <c r="D14" s="6" t="str">
        <f>IF(OR(C14=1,C14=5)=TRUE,"","ERRO")</f>
        <v/>
      </c>
      <c r="F14" s="18" cm="1">
        <f t="array" ref="F14">_xlfn.IFS(C14=1,0,C14=5,1)</f>
        <v>0</v>
      </c>
      <c r="G14">
        <v>4</v>
      </c>
      <c r="H14" t="s">
        <v>29</v>
      </c>
      <c r="I14" s="15" t="s">
        <v>32</v>
      </c>
      <c r="J14" s="21">
        <v>0.21662979703271601</v>
      </c>
      <c r="N14"/>
    </row>
    <row r="15" spans="1:15" ht="29" x14ac:dyDescent="0.35">
      <c r="A15" s="24">
        <v>1112</v>
      </c>
      <c r="B15" s="25" t="s">
        <v>33</v>
      </c>
      <c r="C15" s="26">
        <v>1</v>
      </c>
      <c r="D15" s="5" t="str">
        <f>IF(OR(C15=1,C15=2,C15=3,C15=4,C15=5)=TRUE,"","ERRO")</f>
        <v/>
      </c>
      <c r="F15" s="18" cm="1">
        <f t="array" ref="F15">_xlfn.IFS(C15=1,0,C15=2,0.05,C15=3,0.15,C15=4,0.5,C15=5,1)</f>
        <v>0</v>
      </c>
      <c r="G15">
        <v>4</v>
      </c>
      <c r="H15" t="s">
        <v>29</v>
      </c>
      <c r="I15" s="15" t="s">
        <v>34</v>
      </c>
      <c r="J15" s="21">
        <v>0.205269559346412</v>
      </c>
    </row>
    <row r="16" spans="1:15" x14ac:dyDescent="0.35">
      <c r="A16" s="22">
        <v>1120</v>
      </c>
      <c r="B16" s="23" t="s">
        <v>35</v>
      </c>
      <c r="C16" s="22"/>
      <c r="D16" s="4"/>
      <c r="F16" s="18"/>
      <c r="G16">
        <v>4</v>
      </c>
      <c r="H16" t="s">
        <v>29</v>
      </c>
      <c r="I16" s="15" t="s">
        <v>36</v>
      </c>
      <c r="J16" s="21">
        <v>0.22132392431740999</v>
      </c>
    </row>
    <row r="17" spans="1:10" ht="29" x14ac:dyDescent="0.35">
      <c r="A17" s="24">
        <v>1121</v>
      </c>
      <c r="B17" s="25" t="s">
        <v>37</v>
      </c>
      <c r="C17" s="27">
        <v>1</v>
      </c>
      <c r="D17" s="5" t="str">
        <f>IF(OR(C17=1,C17=2,C17=3,C17=4,C17=5)=TRUE,"","ERRO")</f>
        <v/>
      </c>
      <c r="F17" s="18" cm="1">
        <f t="array" ref="F17">_xlfn.IFS(C17=1,0,C17=2,0.05,C17=3,0.15,C17=4,0.5,C17=5,1)</f>
        <v>0</v>
      </c>
      <c r="G17">
        <v>4</v>
      </c>
      <c r="H17" t="s">
        <v>29</v>
      </c>
      <c r="I17" s="15" t="s">
        <v>38</v>
      </c>
      <c r="J17" s="21">
        <v>0.203729974054182</v>
      </c>
    </row>
    <row r="18" spans="1:10" x14ac:dyDescent="0.35">
      <c r="A18" s="28">
        <v>1122</v>
      </c>
      <c r="B18" s="29" t="s">
        <v>39</v>
      </c>
      <c r="C18" s="30">
        <v>1</v>
      </c>
      <c r="D18" s="6" t="str">
        <f>IF(OR(C18=1,C18=2,C18=3,C18=4,C18=5)=TRUE,"","ERRO")</f>
        <v/>
      </c>
      <c r="F18" s="18" cm="1">
        <f t="array" ref="F18">_xlfn.IFS(C18=1,0,C18=2,0.05,C18=3,0.15,C18=4,0.5,C18=5,1)</f>
        <v>0</v>
      </c>
      <c r="G18">
        <v>4</v>
      </c>
      <c r="H18" t="s">
        <v>29</v>
      </c>
      <c r="I18" s="15" t="s">
        <v>40</v>
      </c>
      <c r="J18" s="21">
        <v>0.15304674524928</v>
      </c>
    </row>
    <row r="19" spans="1:10" x14ac:dyDescent="0.35">
      <c r="A19" s="24">
        <v>1123</v>
      </c>
      <c r="B19" s="25" t="s">
        <v>41</v>
      </c>
      <c r="C19" s="27">
        <v>1</v>
      </c>
      <c r="D19" s="5" t="str">
        <f>IF(OR(C19=1,C19=2,C19=3,C19=4,C19=5)=TRUE,"","ERRO")</f>
        <v/>
      </c>
      <c r="F19" s="18" cm="1">
        <f t="array" ref="F19">_xlfn.IFS(C19=1,0,C19=2,0.05,C19=3,0.15,C19=4,0.5,C19=5,1)</f>
        <v>0</v>
      </c>
      <c r="G19">
        <v>5</v>
      </c>
      <c r="H19" t="s">
        <v>42</v>
      </c>
      <c r="I19" s="15" t="s">
        <v>4</v>
      </c>
      <c r="J19" s="21">
        <f>1-J20-J21-J22</f>
        <v>-9.4368957093138306E-16</v>
      </c>
    </row>
    <row r="20" spans="1:10" x14ac:dyDescent="0.35">
      <c r="A20" s="28">
        <v>1124</v>
      </c>
      <c r="B20" s="29" t="s">
        <v>43</v>
      </c>
      <c r="C20" s="30">
        <v>1</v>
      </c>
      <c r="D20" s="6" t="str">
        <f>IF(OR(C20=1,C20=2,C20=3,C20=4,C20=5)=TRUE,"","ERRO")</f>
        <v/>
      </c>
      <c r="F20" s="18" cm="1">
        <f t="array" ref="F20">_xlfn.IFS(C20=1,0,C20=2,0.05,C20=3,0.15,C20=4,0.5,C20=5,1)</f>
        <v>0</v>
      </c>
      <c r="G20">
        <v>5</v>
      </c>
      <c r="H20" t="s">
        <v>42</v>
      </c>
      <c r="I20" s="15" t="s">
        <v>44</v>
      </c>
      <c r="J20" s="21">
        <v>0.36303071125740299</v>
      </c>
    </row>
    <row r="21" spans="1:10" x14ac:dyDescent="0.35">
      <c r="A21" s="22">
        <v>1130</v>
      </c>
      <c r="B21" s="23" t="s">
        <v>45</v>
      </c>
      <c r="C21" s="22"/>
      <c r="D21" s="4"/>
      <c r="F21" s="18"/>
      <c r="G21">
        <v>5</v>
      </c>
      <c r="H21" t="s">
        <v>42</v>
      </c>
      <c r="I21" s="15" t="s">
        <v>46</v>
      </c>
      <c r="J21" s="21">
        <v>0.38186510758558201</v>
      </c>
    </row>
    <row r="22" spans="1:10" ht="29" x14ac:dyDescent="0.35">
      <c r="A22" s="24">
        <v>1131</v>
      </c>
      <c r="B22" s="25" t="s">
        <v>47</v>
      </c>
      <c r="C22" s="27">
        <v>1</v>
      </c>
      <c r="D22" s="5" t="str">
        <f>IF(OR(C22=1,C22=2,C22=3,C22=4,C22=5)=TRUE,"","ERRO")</f>
        <v/>
      </c>
      <c r="F22" s="18" cm="1">
        <f t="array" ref="F22">_xlfn.IFS(C22=1,0,C22=2,0.05,C22=3,0.15,C22=4,0.5,C22=5,1)</f>
        <v>0</v>
      </c>
      <c r="G22">
        <v>5</v>
      </c>
      <c r="H22" t="s">
        <v>42</v>
      </c>
      <c r="I22" s="15" t="s">
        <v>48</v>
      </c>
      <c r="J22" s="21">
        <v>0.255104181157016</v>
      </c>
    </row>
    <row r="23" spans="1:10" x14ac:dyDescent="0.35">
      <c r="A23" s="28">
        <v>1132</v>
      </c>
      <c r="B23" s="29" t="s">
        <v>49</v>
      </c>
      <c r="C23" s="30">
        <v>1</v>
      </c>
      <c r="D23" s="6" t="str">
        <f>IF(OR(C23=1,C23=2,C23=3,C23=4,C23=5)=TRUE,"","ERRO")</f>
        <v/>
      </c>
      <c r="F23" s="18" cm="1">
        <f t="array" ref="F23">_xlfn.IFS(C23=1,0,C23=2,0.05,C23=3,0.15,C23=4,0.5,C23=5,1)</f>
        <v>0</v>
      </c>
      <c r="G23">
        <v>6</v>
      </c>
      <c r="H23" t="s">
        <v>50</v>
      </c>
      <c r="I23" s="15" t="s">
        <v>4</v>
      </c>
      <c r="J23" s="21">
        <f>1-J24-J25-J26-J27-J28</f>
        <v>0</v>
      </c>
    </row>
    <row r="24" spans="1:10" x14ac:dyDescent="0.35">
      <c r="A24" s="24">
        <v>1133</v>
      </c>
      <c r="B24" s="25" t="s">
        <v>51</v>
      </c>
      <c r="C24" s="27">
        <v>1</v>
      </c>
      <c r="D24" s="5" t="str">
        <f>IF(OR(C24=1,C24=2,C24=3,C24=4,C24=5)=TRUE,"","ERRO")</f>
        <v/>
      </c>
      <c r="F24" s="18" cm="1">
        <f t="array" ref="F24">_xlfn.IFS(C24=1,0,C24=2,0.05,C24=3,0.15,C24=4,0.5,C24=5,1)</f>
        <v>0</v>
      </c>
      <c r="G24">
        <v>6</v>
      </c>
      <c r="H24" t="s">
        <v>50</v>
      </c>
      <c r="I24" s="15" t="s">
        <v>52</v>
      </c>
      <c r="J24" s="21">
        <v>0.15736880938061401</v>
      </c>
    </row>
    <row r="25" spans="1:10" x14ac:dyDescent="0.35">
      <c r="A25" s="84" t="s">
        <v>53</v>
      </c>
      <c r="B25" s="84"/>
      <c r="C25" s="31"/>
      <c r="D25" s="31"/>
      <c r="F25" s="18"/>
      <c r="G25">
        <v>6</v>
      </c>
      <c r="H25" t="s">
        <v>50</v>
      </c>
      <c r="I25" s="15" t="s">
        <v>54</v>
      </c>
      <c r="J25" s="21">
        <v>0.20614692156431899</v>
      </c>
    </row>
    <row r="26" spans="1:10" x14ac:dyDescent="0.35">
      <c r="A26" s="31">
        <v>2110</v>
      </c>
      <c r="B26" s="32" t="s">
        <v>55</v>
      </c>
      <c r="C26" s="31"/>
      <c r="D26" s="7"/>
      <c r="F26" s="18"/>
      <c r="G26">
        <v>6</v>
      </c>
      <c r="H26" t="s">
        <v>50</v>
      </c>
      <c r="I26" s="15" t="s">
        <v>56</v>
      </c>
      <c r="J26" s="21">
        <v>0.194774245094152</v>
      </c>
    </row>
    <row r="27" spans="1:10" x14ac:dyDescent="0.35">
      <c r="A27" s="33">
        <v>2111</v>
      </c>
      <c r="B27" s="34" t="s">
        <v>57</v>
      </c>
      <c r="C27" s="35">
        <v>1</v>
      </c>
      <c r="D27" s="8" t="str">
        <f>IF(OR(C27=1,C27=2,C27=3,C27=4,C27=5)=TRUE,"","ERRO")</f>
        <v/>
      </c>
      <c r="F27" s="18" cm="1">
        <f t="array" ref="F27">_xlfn.IFS(C27=1,0,C27=2,0.05,C27=3,0.15,C27=4,0.5,C27=5,1)</f>
        <v>0</v>
      </c>
      <c r="G27">
        <v>6</v>
      </c>
      <c r="H27" t="s">
        <v>50</v>
      </c>
      <c r="I27" s="15" t="s">
        <v>58</v>
      </c>
      <c r="J27" s="21">
        <v>0.22826140713923301</v>
      </c>
    </row>
    <row r="28" spans="1:10" ht="58" x14ac:dyDescent="0.35">
      <c r="A28" s="54" t="s">
        <v>59</v>
      </c>
      <c r="B28" s="57" t="s">
        <v>60</v>
      </c>
      <c r="C28" s="56">
        <v>1</v>
      </c>
      <c r="D28" s="6" t="str">
        <f>IF(OR(C28=1,C28=5)=TRUE,"","ERRO")</f>
        <v/>
      </c>
      <c r="F28" s="18" cm="1">
        <f t="array" ref="F28">_xlfn.IFS(C28=1,0,C28=5,1)</f>
        <v>0</v>
      </c>
      <c r="G28">
        <v>6</v>
      </c>
      <c r="H28" t="s">
        <v>50</v>
      </c>
      <c r="I28" s="15" t="s">
        <v>61</v>
      </c>
      <c r="J28" s="21">
        <v>0.21344861682168201</v>
      </c>
    </row>
    <row r="29" spans="1:10" x14ac:dyDescent="0.35">
      <c r="A29" s="33">
        <v>2112</v>
      </c>
      <c r="B29" s="34" t="s">
        <v>62</v>
      </c>
      <c r="C29" s="35">
        <v>1</v>
      </c>
      <c r="D29" s="8" t="str">
        <f>IF(OR(C29=1,C29=2,C29=3,C29=4,C29=5)=TRUE,"","ERRO")</f>
        <v/>
      </c>
      <c r="F29" s="18" cm="1">
        <f t="array" ref="F29">_xlfn.IFS(C29=1,0,C29=2,0.05,C29=3,0.15,C29=4,0.5,C29=5,1)</f>
        <v>0</v>
      </c>
      <c r="G29">
        <v>7</v>
      </c>
      <c r="H29" t="s">
        <v>63</v>
      </c>
      <c r="I29" s="15" t="s">
        <v>4</v>
      </c>
      <c r="J29" s="21">
        <f>1-J30-J31-J32</f>
        <v>9.4368957093138306E-16</v>
      </c>
    </row>
    <row r="30" spans="1:10" x14ac:dyDescent="0.35">
      <c r="A30" s="28">
        <v>2113</v>
      </c>
      <c r="B30" s="29" t="s">
        <v>64</v>
      </c>
      <c r="C30" s="30">
        <v>1</v>
      </c>
      <c r="D30" s="6" t="str">
        <f>IF(OR(C30=1,C30=2,C30=3,C30=4,C30=5)=TRUE,"","ERRO")</f>
        <v/>
      </c>
      <c r="F30" s="18" cm="1">
        <f t="array" ref="F30">_xlfn.IFS(C30=1,0,C30=2,0.05,C30=3,0.15,C30=4,0.5,C30=5,1)</f>
        <v>0</v>
      </c>
      <c r="G30">
        <v>7</v>
      </c>
      <c r="H30" t="s">
        <v>63</v>
      </c>
      <c r="I30" s="15" t="s">
        <v>65</v>
      </c>
      <c r="J30" s="21">
        <v>0.35436813736774803</v>
      </c>
    </row>
    <row r="31" spans="1:10" x14ac:dyDescent="0.35">
      <c r="A31" s="33">
        <v>2114</v>
      </c>
      <c r="B31" s="34" t="s">
        <v>66</v>
      </c>
      <c r="C31" s="35">
        <v>1</v>
      </c>
      <c r="D31" s="8" t="str">
        <f>IF(OR(C31=1,C31=2,C31=3,C31=4,C31=5)=TRUE,"","ERRO")</f>
        <v/>
      </c>
      <c r="F31" s="18" cm="1">
        <f t="array" ref="F31">_xlfn.IFS(C31=1,0,C31=2,0.05,C31=3,0.15,C31=4,0.5,C31=5,1)</f>
        <v>0</v>
      </c>
      <c r="G31">
        <v>7</v>
      </c>
      <c r="H31" t="s">
        <v>63</v>
      </c>
      <c r="I31" s="15" t="s">
        <v>67</v>
      </c>
      <c r="J31" s="21">
        <v>0.32313524168809499</v>
      </c>
    </row>
    <row r="32" spans="1:10" x14ac:dyDescent="0.35">
      <c r="A32" s="28">
        <v>2115</v>
      </c>
      <c r="B32" s="29" t="s">
        <v>68</v>
      </c>
      <c r="C32" s="30">
        <v>1</v>
      </c>
      <c r="D32" s="6" t="str">
        <f>IF(OR(C32=1,C32=2,C32=3,C32=4,C32=5)=TRUE,"","ERRO")</f>
        <v/>
      </c>
      <c r="F32" s="18" cm="1">
        <f t="array" ref="F32">_xlfn.IFS(C32=1,0,C32=2,0.05,C32=3,0.15,C32=4,0.5,C32=5,1)</f>
        <v>0</v>
      </c>
      <c r="G32">
        <v>7</v>
      </c>
      <c r="H32" t="s">
        <v>63</v>
      </c>
      <c r="I32" s="15" t="s">
        <v>69</v>
      </c>
      <c r="J32" s="21">
        <v>0.32249662094415599</v>
      </c>
    </row>
    <row r="33" spans="1:10" x14ac:dyDescent="0.35">
      <c r="A33" s="31">
        <v>2120</v>
      </c>
      <c r="B33" s="32" t="s">
        <v>70</v>
      </c>
      <c r="C33" s="31"/>
      <c r="D33" s="7"/>
      <c r="F33" s="18"/>
      <c r="G33">
        <v>8</v>
      </c>
      <c r="H33" t="s">
        <v>71</v>
      </c>
      <c r="I33" s="15" t="s">
        <v>4</v>
      </c>
      <c r="J33" s="21">
        <f>1-J34-J35-J36-J37-J38</f>
        <v>0</v>
      </c>
    </row>
    <row r="34" spans="1:10" x14ac:dyDescent="0.35">
      <c r="A34" s="33">
        <v>2121</v>
      </c>
      <c r="B34" s="34" t="s">
        <v>72</v>
      </c>
      <c r="C34" s="35">
        <v>1</v>
      </c>
      <c r="D34" s="8" t="str">
        <f>IF(OR(C34=1,C34=2,C34=3,C34=4,C34=5)=TRUE,"","ERRO")</f>
        <v/>
      </c>
      <c r="F34" s="18" cm="1">
        <f t="array" ref="F34">_xlfn.IFS(C34=1,0,C34=2,0.05,C34=3,0.15,C34=4,0.5,C34=5,1)</f>
        <v>0</v>
      </c>
      <c r="G34">
        <v>8</v>
      </c>
      <c r="H34" t="s">
        <v>71</v>
      </c>
      <c r="I34" s="15" t="s">
        <v>73</v>
      </c>
      <c r="J34" s="21">
        <v>0.16835146002217</v>
      </c>
    </row>
    <row r="35" spans="1:10" x14ac:dyDescent="0.35">
      <c r="A35" s="28">
        <v>2122</v>
      </c>
      <c r="B35" s="29" t="s">
        <v>74</v>
      </c>
      <c r="C35" s="30">
        <v>1</v>
      </c>
      <c r="D35" s="6" t="str">
        <f>IF(OR(C35=1,C35=2,C35=3,C35=4,C35=5)=TRUE,"","ERRO")</f>
        <v/>
      </c>
      <c r="F35" s="18" cm="1">
        <f t="array" ref="F35">_xlfn.IFS(C35=1,0,C35=2,0.05,C35=3,0.15,C35=4,0.5,C35=5,1)</f>
        <v>0</v>
      </c>
      <c r="G35">
        <v>8</v>
      </c>
      <c r="H35" t="s">
        <v>71</v>
      </c>
      <c r="I35" s="15" t="s">
        <v>75</v>
      </c>
      <c r="J35" s="21">
        <v>0.204233515601105</v>
      </c>
    </row>
    <row r="36" spans="1:10" ht="29" x14ac:dyDescent="0.35">
      <c r="A36" s="33">
        <v>2123</v>
      </c>
      <c r="B36" s="34" t="s">
        <v>76</v>
      </c>
      <c r="C36" s="35">
        <v>1</v>
      </c>
      <c r="D36" s="8" t="str">
        <f>IF(OR(C36=1,C36=2,C36=3,C36=4,C36=5)=TRUE,"","ERRO")</f>
        <v/>
      </c>
      <c r="F36" s="18" cm="1">
        <f t="array" ref="F36">_xlfn.IFS(C36=1,0,C36=2,0.05,C36=3,0.15,C36=4,0.5,C36=5,1)</f>
        <v>0</v>
      </c>
      <c r="G36">
        <v>8</v>
      </c>
      <c r="H36" t="s">
        <v>71</v>
      </c>
      <c r="I36" s="15" t="s">
        <v>77</v>
      </c>
      <c r="J36" s="21">
        <v>0.19526212321620301</v>
      </c>
    </row>
    <row r="37" spans="1:10" x14ac:dyDescent="0.35">
      <c r="A37" s="31">
        <v>2130</v>
      </c>
      <c r="B37" s="32" t="s">
        <v>78</v>
      </c>
      <c r="C37" s="32"/>
      <c r="D37" s="9"/>
      <c r="F37" s="18"/>
      <c r="G37">
        <v>8</v>
      </c>
      <c r="H37" t="s">
        <v>71</v>
      </c>
      <c r="I37" s="15" t="s">
        <v>79</v>
      </c>
      <c r="J37" s="21">
        <v>0.217923252703763</v>
      </c>
    </row>
    <row r="38" spans="1:10" x14ac:dyDescent="0.35">
      <c r="A38" s="33">
        <v>2131</v>
      </c>
      <c r="B38" s="34" t="s">
        <v>80</v>
      </c>
      <c r="C38" s="35">
        <v>1</v>
      </c>
      <c r="D38" s="8" t="str">
        <f>IF(OR(C38=1,C38=2,C38=3,C38=4,C38=5)=TRUE,"","ERRO")</f>
        <v/>
      </c>
      <c r="F38" s="18" cm="1">
        <f t="array" ref="F38">_xlfn.IFS(C38=1,0,C38=2,0.05,C38=3,0.15,C38=4,0.5,C38=5,1)</f>
        <v>0</v>
      </c>
      <c r="G38">
        <v>8</v>
      </c>
      <c r="H38" t="s">
        <v>71</v>
      </c>
      <c r="I38" s="15" t="s">
        <v>81</v>
      </c>
      <c r="J38" s="21">
        <v>0.21422964845675899</v>
      </c>
    </row>
    <row r="39" spans="1:10" ht="29" x14ac:dyDescent="0.35">
      <c r="A39" s="54" t="s">
        <v>82</v>
      </c>
      <c r="B39" s="57" t="s">
        <v>83</v>
      </c>
      <c r="C39" s="56">
        <v>1</v>
      </c>
      <c r="D39" s="6" t="str">
        <f>IF(OR(C39=1,C39=5)=TRUE,"","ERRO")</f>
        <v/>
      </c>
      <c r="F39" s="18" cm="1">
        <f t="array" ref="F39">_xlfn.IFS(C39=1,0,C39=5,1)</f>
        <v>0</v>
      </c>
      <c r="G39">
        <v>9</v>
      </c>
      <c r="H39" t="s">
        <v>84</v>
      </c>
      <c r="I39" s="15" t="s">
        <v>4</v>
      </c>
      <c r="J39" s="21">
        <f>1-J40-J41</f>
        <v>-2.9976021664879227E-15</v>
      </c>
    </row>
    <row r="40" spans="1:10" x14ac:dyDescent="0.35">
      <c r="A40" s="33">
        <v>2132</v>
      </c>
      <c r="B40" s="34" t="s">
        <v>85</v>
      </c>
      <c r="C40" s="35">
        <v>1</v>
      </c>
      <c r="D40" s="8" t="str">
        <f>IF(OR(C40=1,C40=2,C40=3,C40=4,C40=5)=TRUE,"","ERRO")</f>
        <v/>
      </c>
      <c r="F40" s="18" cm="1">
        <f t="array" ref="F40">_xlfn.IFS(C40=1,0,C40=2,0.05,C40=3,0.15,C40=4,0.5,C40=5,1)</f>
        <v>0</v>
      </c>
      <c r="G40">
        <v>9</v>
      </c>
      <c r="H40" t="s">
        <v>84</v>
      </c>
      <c r="I40" s="15" t="s">
        <v>86</v>
      </c>
      <c r="J40" s="21">
        <v>0.56641228148137102</v>
      </c>
    </row>
    <row r="41" spans="1:10" x14ac:dyDescent="0.35">
      <c r="A41" s="54" t="s">
        <v>87</v>
      </c>
      <c r="B41" s="57" t="s">
        <v>88</v>
      </c>
      <c r="C41" s="56">
        <v>1</v>
      </c>
      <c r="D41" s="6" t="str">
        <f>IF(OR(C41=1,C41=5)=TRUE,"","ERRO")</f>
        <v/>
      </c>
      <c r="F41" s="18" cm="1">
        <f t="array" ref="F41">_xlfn.IFS(C41=1,0,C41=5,1)</f>
        <v>0</v>
      </c>
      <c r="G41">
        <v>9</v>
      </c>
      <c r="H41" t="s">
        <v>84</v>
      </c>
      <c r="I41" s="15" t="s">
        <v>89</v>
      </c>
      <c r="J41" s="21">
        <v>0.43358771851863198</v>
      </c>
    </row>
    <row r="42" spans="1:10" ht="43.5" x14ac:dyDescent="0.35">
      <c r="A42" s="58" t="s">
        <v>90</v>
      </c>
      <c r="B42" s="59" t="s">
        <v>91</v>
      </c>
      <c r="C42" s="60">
        <v>1</v>
      </c>
      <c r="D42" s="8" t="str">
        <f>IF(OR(C42=1,C42=5)=TRUE,"","ERRO")</f>
        <v/>
      </c>
      <c r="F42" s="18" cm="1">
        <f t="array" ref="F42">_xlfn.IFS(C42=1,0,C42=5,1)</f>
        <v>0</v>
      </c>
      <c r="G42">
        <v>10</v>
      </c>
      <c r="H42" t="s">
        <v>92</v>
      </c>
      <c r="I42" s="15" t="s">
        <v>4</v>
      </c>
      <c r="J42" s="21">
        <f>1-J43-J44-J45-J46</f>
        <v>-1.0547118733938987E-15</v>
      </c>
    </row>
    <row r="43" spans="1:10" x14ac:dyDescent="0.35">
      <c r="A43" s="28">
        <v>2133</v>
      </c>
      <c r="B43" s="29" t="s">
        <v>93</v>
      </c>
      <c r="C43" s="30">
        <v>1</v>
      </c>
      <c r="D43" s="6" t="str">
        <f>IF(OR(C43=1,C43=2,C43=3,C43=4,C43=5)=TRUE,"","ERRO")</f>
        <v/>
      </c>
      <c r="F43" s="18" cm="1">
        <f t="array" ref="F43">_xlfn.IFS(C43=1,0,C43=2,0.05,C43=3,0.15,C43=4,0.5,C43=5,1)</f>
        <v>0</v>
      </c>
      <c r="G43">
        <v>10</v>
      </c>
      <c r="H43" t="s">
        <v>92</v>
      </c>
      <c r="I43" s="15" t="s">
        <v>94</v>
      </c>
      <c r="J43" s="21">
        <v>0.30725525948837901</v>
      </c>
    </row>
    <row r="44" spans="1:10" x14ac:dyDescent="0.35">
      <c r="A44" s="58" t="s">
        <v>95</v>
      </c>
      <c r="B44" s="59" t="s">
        <v>96</v>
      </c>
      <c r="C44" s="60">
        <v>1</v>
      </c>
      <c r="D44" s="8" t="str">
        <f>IF(OR(C44=1,C44=5)=TRUE,"","ERRO")</f>
        <v/>
      </c>
      <c r="F44" s="18" cm="1">
        <f t="array" ref="F44">_xlfn.IFS(C44=1,0,C44=5,1)</f>
        <v>0</v>
      </c>
      <c r="G44">
        <v>10</v>
      </c>
      <c r="H44" t="s">
        <v>92</v>
      </c>
      <c r="I44" s="15" t="s">
        <v>97</v>
      </c>
      <c r="J44" s="21">
        <v>0.129180805165964</v>
      </c>
    </row>
    <row r="45" spans="1:10" ht="29" x14ac:dyDescent="0.35">
      <c r="A45" s="54" t="s">
        <v>98</v>
      </c>
      <c r="B45" s="57" t="s">
        <v>99</v>
      </c>
      <c r="C45" s="56">
        <v>1</v>
      </c>
      <c r="D45" s="6" t="str">
        <f>IF(OR(C45=1,C45=5)=TRUE,"","ERRO")</f>
        <v/>
      </c>
      <c r="F45" s="18" cm="1">
        <f t="array" ref="F45">_xlfn.IFS(C45=1,0,C45=5,1)</f>
        <v>0</v>
      </c>
      <c r="G45">
        <v>10</v>
      </c>
      <c r="H45" t="s">
        <v>92</v>
      </c>
      <c r="I45" s="15" t="s">
        <v>100</v>
      </c>
      <c r="J45" s="21">
        <v>0.35302632145262203</v>
      </c>
    </row>
    <row r="46" spans="1:10" ht="29" x14ac:dyDescent="0.35">
      <c r="A46" s="58" t="s">
        <v>101</v>
      </c>
      <c r="B46" s="59" t="s">
        <v>102</v>
      </c>
      <c r="C46" s="60">
        <v>1</v>
      </c>
      <c r="D46" s="8" t="str">
        <f>IF(OR(C46=1,C46=5)=TRUE,"","ERRO")</f>
        <v/>
      </c>
      <c r="F46" s="18" cm="1">
        <f t="array" ref="F46">_xlfn.IFS(C46=1,0,C46=5,1)</f>
        <v>0</v>
      </c>
      <c r="G46">
        <v>10</v>
      </c>
      <c r="H46" t="s">
        <v>92</v>
      </c>
      <c r="I46" s="15" t="s">
        <v>103</v>
      </c>
      <c r="J46" s="21">
        <v>0.21053761389303599</v>
      </c>
    </row>
    <row r="47" spans="1:10" x14ac:dyDescent="0.35">
      <c r="A47" s="28">
        <v>2134</v>
      </c>
      <c r="B47" s="29" t="s">
        <v>104</v>
      </c>
      <c r="C47" s="30">
        <v>1</v>
      </c>
      <c r="D47" s="6" t="str">
        <f>IF(OR(C47=1,C47=2,C47=3,C47=4,C47=5)=TRUE,"","ERRO")</f>
        <v/>
      </c>
      <c r="F47" s="18" cm="1">
        <f t="array" ref="F47">_xlfn.IFS(C47=1,0,C47=2,0.05,C47=3,0.15,C47=4,0.5,C47=5,1)</f>
        <v>0</v>
      </c>
      <c r="G47">
        <v>11</v>
      </c>
      <c r="H47" t="s">
        <v>105</v>
      </c>
      <c r="I47" s="15" t="s">
        <v>4</v>
      </c>
      <c r="J47" s="21">
        <f>1-J48-J49-J50</f>
        <v>-1.0547118733938987E-15</v>
      </c>
    </row>
    <row r="48" spans="1:10" x14ac:dyDescent="0.35">
      <c r="A48" s="58" t="s">
        <v>106</v>
      </c>
      <c r="B48" s="59" t="s">
        <v>107</v>
      </c>
      <c r="C48" s="60">
        <v>1</v>
      </c>
      <c r="D48" s="8" t="str">
        <f>IF(OR(C48=1,C48=5)=TRUE,"","ERRO")</f>
        <v/>
      </c>
      <c r="F48" s="18" cm="1">
        <f t="array" ref="F48">_xlfn.IFS(C48=1,0,C48=5,1)</f>
        <v>0</v>
      </c>
      <c r="G48">
        <v>11</v>
      </c>
      <c r="H48" t="s">
        <v>105</v>
      </c>
      <c r="I48" s="15" t="s">
        <v>108</v>
      </c>
      <c r="J48" s="21">
        <v>0.31203400817176402</v>
      </c>
    </row>
    <row r="49" spans="1:10" x14ac:dyDescent="0.35">
      <c r="A49" s="54" t="s">
        <v>109</v>
      </c>
      <c r="B49" s="57" t="s">
        <v>110</v>
      </c>
      <c r="C49" s="56">
        <v>1</v>
      </c>
      <c r="D49" s="6" t="str">
        <f>IF(OR(C49=1,C49=5)=TRUE,"","ERRO")</f>
        <v/>
      </c>
      <c r="F49" s="18" cm="1">
        <f t="array" ref="F49">_xlfn.IFS(C49=1,0,C49=5,1)</f>
        <v>0</v>
      </c>
      <c r="G49">
        <v>11</v>
      </c>
      <c r="H49" t="s">
        <v>105</v>
      </c>
      <c r="I49" s="15" t="s">
        <v>111</v>
      </c>
      <c r="J49" s="21">
        <v>0.33244561829934499</v>
      </c>
    </row>
    <row r="50" spans="1:10" ht="43.5" x14ac:dyDescent="0.35">
      <c r="A50" s="58" t="s">
        <v>112</v>
      </c>
      <c r="B50" s="61" t="s">
        <v>113</v>
      </c>
      <c r="C50" s="60">
        <v>1</v>
      </c>
      <c r="D50" s="8" t="str">
        <f>IF(OR(C50=1,C50=5)=TRUE,"","ERRO")</f>
        <v/>
      </c>
      <c r="F50" s="18" cm="1">
        <f t="array" ref="F50">_xlfn.IFS(C50=1,0,C50=5,1)</f>
        <v>0</v>
      </c>
      <c r="G50">
        <v>11</v>
      </c>
      <c r="H50" t="s">
        <v>105</v>
      </c>
      <c r="I50" s="15" t="s">
        <v>114</v>
      </c>
      <c r="J50" s="21">
        <v>0.35552037352889199</v>
      </c>
    </row>
    <row r="51" spans="1:10" x14ac:dyDescent="0.35">
      <c r="A51" s="28">
        <v>2135</v>
      </c>
      <c r="B51" s="29" t="s">
        <v>115</v>
      </c>
      <c r="C51" s="30">
        <v>1</v>
      </c>
      <c r="D51" s="6" t="str">
        <f>IF(OR(C51=1,C51=2,C51=3,C51=4,C51=5)=TRUE,"","ERRO")</f>
        <v/>
      </c>
      <c r="F51" s="18" cm="1">
        <f t="array" ref="F51">_xlfn.IFS(C51=1,0,C51=2,0.05,C51=3,0.15,C51=4,0.5,C51=5,1)</f>
        <v>0</v>
      </c>
      <c r="G51">
        <v>12</v>
      </c>
      <c r="H51" t="s">
        <v>116</v>
      </c>
      <c r="I51" s="15" t="s">
        <v>4</v>
      </c>
      <c r="J51" s="21">
        <f>1-J52-J53-J54-J55</f>
        <v>1.0269562977782698E-15</v>
      </c>
    </row>
    <row r="52" spans="1:10" x14ac:dyDescent="0.35">
      <c r="A52" s="31">
        <v>2140</v>
      </c>
      <c r="B52" s="32" t="s">
        <v>117</v>
      </c>
      <c r="C52" s="32"/>
      <c r="D52" s="9"/>
      <c r="F52" s="18"/>
      <c r="G52">
        <v>12</v>
      </c>
      <c r="H52" t="s">
        <v>116</v>
      </c>
      <c r="I52" s="15" t="s">
        <v>118</v>
      </c>
      <c r="J52" s="21">
        <v>0.23251443814616601</v>
      </c>
    </row>
    <row r="53" spans="1:10" x14ac:dyDescent="0.35">
      <c r="A53" s="33">
        <v>2141</v>
      </c>
      <c r="B53" s="36" t="s">
        <v>119</v>
      </c>
      <c r="C53" s="35">
        <v>1</v>
      </c>
      <c r="D53" s="8" t="str">
        <f>IF(OR(C53=1,C53=2,C53=3,C53=4,C53=5)=TRUE,"","ERRO")</f>
        <v/>
      </c>
      <c r="F53" s="18" cm="1">
        <f t="array" ref="F53">_xlfn.IFS(C53=1,0,C53=2,0.05,C53=3,0.15,C53=4,0.5,C53=5,1)</f>
        <v>0</v>
      </c>
      <c r="G53">
        <v>12</v>
      </c>
      <c r="H53" t="s">
        <v>116</v>
      </c>
      <c r="I53" s="15" t="s">
        <v>120</v>
      </c>
      <c r="J53" s="21">
        <v>0.27453680633841898</v>
      </c>
    </row>
    <row r="54" spans="1:10" x14ac:dyDescent="0.35">
      <c r="A54" s="28">
        <v>2142</v>
      </c>
      <c r="B54" s="37" t="s">
        <v>121</v>
      </c>
      <c r="C54" s="30">
        <v>1</v>
      </c>
      <c r="D54" s="6" t="str">
        <f>IF(OR(C54=1,C54=2,C54=3,C54=4,C54=5)=TRUE,"","ERRO")</f>
        <v/>
      </c>
      <c r="F54" s="18" cm="1">
        <f t="array" ref="F54">_xlfn.IFS(C54=1,0,C54=2,0.05,C54=3,0.15,C54=4,0.5,C54=5,1)</f>
        <v>0</v>
      </c>
      <c r="G54">
        <v>12</v>
      </c>
      <c r="H54" t="s">
        <v>116</v>
      </c>
      <c r="I54" s="15" t="s">
        <v>122</v>
      </c>
      <c r="J54" s="21">
        <v>0.25103615446952299</v>
      </c>
    </row>
    <row r="55" spans="1:10" x14ac:dyDescent="0.35">
      <c r="A55" s="33">
        <v>2143</v>
      </c>
      <c r="B55" s="36" t="s">
        <v>123</v>
      </c>
      <c r="C55" s="35">
        <v>1</v>
      </c>
      <c r="D55" s="8" t="str">
        <f>IF(OR(C55=1,C55=2,C55=3,C55=4,C55=5)=TRUE,"","ERRO")</f>
        <v/>
      </c>
      <c r="F55" s="18" cm="1">
        <f t="array" ref="F55">_xlfn.IFS(C55=1,0,C55=2,0.05,C55=3,0.15,C55=4,0.5,C55=5,1)</f>
        <v>0</v>
      </c>
      <c r="G55">
        <v>12</v>
      </c>
      <c r="H55" t="s">
        <v>116</v>
      </c>
      <c r="I55" s="15" t="s">
        <v>124</v>
      </c>
      <c r="J55" s="21">
        <v>0.24191260104589099</v>
      </c>
    </row>
    <row r="56" spans="1:10" x14ac:dyDescent="0.35">
      <c r="A56" s="31">
        <v>2150</v>
      </c>
      <c r="B56" s="32" t="s">
        <v>125</v>
      </c>
      <c r="C56" s="32"/>
      <c r="D56" s="9"/>
      <c r="F56" s="18"/>
      <c r="G56">
        <v>13</v>
      </c>
      <c r="H56" t="s">
        <v>126</v>
      </c>
      <c r="I56" s="15" t="s">
        <v>4</v>
      </c>
      <c r="J56" s="21">
        <f>1-J57-J58-J59</f>
        <v>-1.9428902930940239E-15</v>
      </c>
    </row>
    <row r="57" spans="1:10" x14ac:dyDescent="0.35">
      <c r="A57" s="33">
        <v>2151</v>
      </c>
      <c r="B57" s="34" t="s">
        <v>127</v>
      </c>
      <c r="C57" s="35">
        <v>1</v>
      </c>
      <c r="D57" s="8" t="str">
        <f>IF(OR(C57=1,C57=2,C57=3,C57=4,C57=5)=TRUE,"","ERRO")</f>
        <v/>
      </c>
      <c r="F57" s="18" cm="1">
        <f t="array" ref="F57">_xlfn.IFS(C57=1,0,C57=2,0.05,C57=3,0.15,C57=4,0.5,C57=5,1)</f>
        <v>0</v>
      </c>
      <c r="G57">
        <v>13</v>
      </c>
      <c r="H57" t="s">
        <v>126</v>
      </c>
      <c r="I57" s="15" t="s">
        <v>128</v>
      </c>
      <c r="J57" s="21">
        <v>0.33823360308888201</v>
      </c>
    </row>
    <row r="58" spans="1:10" x14ac:dyDescent="0.35">
      <c r="A58" s="28">
        <v>2152</v>
      </c>
      <c r="B58" s="29" t="s">
        <v>129</v>
      </c>
      <c r="C58" s="30">
        <v>1</v>
      </c>
      <c r="D58" s="6" t="str">
        <f>IF(OR(C58=1,C58=2,C58=3,C58=4,C58=5)=TRUE,"","ERRO")</f>
        <v/>
      </c>
      <c r="F58" s="18" cm="1">
        <f t="array" ref="F58">_xlfn.IFS(C58=1,0,C58=2,0.05,C58=3,0.15,C58=4,0.5,C58=5,1)</f>
        <v>0</v>
      </c>
      <c r="G58">
        <v>13</v>
      </c>
      <c r="H58" t="s">
        <v>126</v>
      </c>
      <c r="I58" s="15" t="s">
        <v>130</v>
      </c>
      <c r="J58" s="21">
        <v>0.33268309193839302</v>
      </c>
    </row>
    <row r="59" spans="1:10" x14ac:dyDescent="0.35">
      <c r="A59" s="33">
        <v>2153</v>
      </c>
      <c r="B59" s="34" t="s">
        <v>131</v>
      </c>
      <c r="C59" s="35">
        <v>1</v>
      </c>
      <c r="D59" s="8" t="str">
        <f>IF(OR(C59=1,C59=2,C59=3,C59=4,C59=5)=TRUE,"","ERRO")</f>
        <v/>
      </c>
      <c r="F59" s="18" cm="1">
        <f t="array" ref="F59">_xlfn.IFS(C59=1,0,C59=2,0.05,C59=3,0.15,C59=4,0.5,C59=5,1)</f>
        <v>0</v>
      </c>
      <c r="G59">
        <v>13</v>
      </c>
      <c r="H59" t="s">
        <v>126</v>
      </c>
      <c r="I59" s="15" t="s">
        <v>132</v>
      </c>
      <c r="J59" s="21">
        <v>0.32908330497272698</v>
      </c>
    </row>
    <row r="60" spans="1:10" x14ac:dyDescent="0.35">
      <c r="A60" s="28">
        <v>2154</v>
      </c>
      <c r="B60" s="29" t="s">
        <v>133</v>
      </c>
      <c r="C60" s="30">
        <v>1</v>
      </c>
      <c r="D60" s="6" t="str">
        <f>IF(OR(C60=1,C60=2,C60=3,C60=4,C60=5)=TRUE,"","ERRO")</f>
        <v/>
      </c>
      <c r="F60" s="18" cm="1">
        <f t="array" ref="F60">_xlfn.IFS(C60=1,0,C60=2,0.05,C60=3,0.15,C60=4,0.5,C60=5,1)</f>
        <v>0</v>
      </c>
      <c r="G60">
        <v>14</v>
      </c>
      <c r="H60" t="s">
        <v>134</v>
      </c>
      <c r="I60" s="15" t="s">
        <v>4</v>
      </c>
      <c r="J60" s="21">
        <f>1-J61-J62-J63-J64</f>
        <v>-1.0269562977782698E-15</v>
      </c>
    </row>
    <row r="61" spans="1:10" x14ac:dyDescent="0.35">
      <c r="A61" s="33">
        <v>2155</v>
      </c>
      <c r="B61" s="34" t="s">
        <v>135</v>
      </c>
      <c r="C61" s="35">
        <v>1</v>
      </c>
      <c r="D61" s="8" t="str">
        <f>IF(OR(C61=1,C61=2,C61=3,C61=4,C61=5)=TRUE,"","ERRO")</f>
        <v/>
      </c>
      <c r="F61" s="18" cm="1">
        <f t="array" ref="F61">_xlfn.IFS(C61=1,0,C61=2,0.05,C61=3,0.15,C61=4,0.5,C61=5,1)</f>
        <v>0</v>
      </c>
      <c r="G61">
        <v>14</v>
      </c>
      <c r="H61" t="s">
        <v>134</v>
      </c>
      <c r="I61" s="15" t="s">
        <v>136</v>
      </c>
      <c r="J61" s="21">
        <v>0.278222968116141</v>
      </c>
    </row>
    <row r="62" spans="1:10" x14ac:dyDescent="0.35">
      <c r="A62" s="85" t="s">
        <v>137</v>
      </c>
      <c r="B62" s="85"/>
      <c r="C62" s="39"/>
      <c r="D62" s="39"/>
      <c r="F62" s="18"/>
      <c r="G62">
        <v>14</v>
      </c>
      <c r="H62" t="s">
        <v>134</v>
      </c>
      <c r="I62" s="15" t="s">
        <v>138</v>
      </c>
      <c r="J62" s="21">
        <v>0.26034915228837502</v>
      </c>
    </row>
    <row r="63" spans="1:10" x14ac:dyDescent="0.35">
      <c r="A63" s="38">
        <v>3110</v>
      </c>
      <c r="B63" s="39" t="s">
        <v>139</v>
      </c>
      <c r="C63" s="40"/>
      <c r="D63" s="10"/>
      <c r="F63" s="18"/>
      <c r="G63">
        <v>14</v>
      </c>
      <c r="H63" t="s">
        <v>134</v>
      </c>
      <c r="I63" s="15" t="s">
        <v>140</v>
      </c>
      <c r="J63" s="21">
        <v>0.222525402632439</v>
      </c>
    </row>
    <row r="64" spans="1:10" x14ac:dyDescent="0.35">
      <c r="A64" s="41">
        <v>3111</v>
      </c>
      <c r="B64" s="42" t="s">
        <v>141</v>
      </c>
      <c r="C64" s="43">
        <v>1</v>
      </c>
      <c r="D64" s="2" t="str">
        <f>IF(OR(C64=1,C64=2,C64=3,C64=4,C64=5)=TRUE,"","ERRO")</f>
        <v/>
      </c>
      <c r="F64" s="18" cm="1">
        <f t="array" ref="F64">_xlfn.IFS(C64=1,0,C64=2,0.05,C64=3,0.15,C64=4,0.5,C64=5,1)</f>
        <v>0</v>
      </c>
      <c r="G64">
        <v>14</v>
      </c>
      <c r="H64" t="s">
        <v>134</v>
      </c>
      <c r="I64" s="15" t="s">
        <v>142</v>
      </c>
      <c r="J64" s="21">
        <v>0.23890247696304601</v>
      </c>
    </row>
    <row r="65" spans="1:10" ht="29" x14ac:dyDescent="0.35">
      <c r="A65" s="54" t="s">
        <v>143</v>
      </c>
      <c r="B65" s="57" t="s">
        <v>144</v>
      </c>
      <c r="C65" s="56">
        <v>1</v>
      </c>
      <c r="D65" s="1" t="str">
        <f>IF(OR(C65=1,C65=5)=TRUE,"","ERRO")</f>
        <v/>
      </c>
      <c r="F65" s="18" cm="1">
        <f t="array" ref="F65">_xlfn.IFS(C65=1,0,C65=5,1)</f>
        <v>0</v>
      </c>
      <c r="G65">
        <v>15</v>
      </c>
      <c r="H65" t="s">
        <v>145</v>
      </c>
      <c r="I65" s="15" t="s">
        <v>4</v>
      </c>
      <c r="J65" s="21">
        <f>1-J66-J67-J68-J69</f>
        <v>0</v>
      </c>
    </row>
    <row r="66" spans="1:10" ht="29" x14ac:dyDescent="0.35">
      <c r="A66" s="62" t="s">
        <v>146</v>
      </c>
      <c r="B66" s="63" t="s">
        <v>147</v>
      </c>
      <c r="C66" s="64">
        <v>1</v>
      </c>
      <c r="D66" s="2" t="str">
        <f>IF(OR(C66=1,C66=5)=TRUE,"","ERRO")</f>
        <v/>
      </c>
      <c r="F66" s="18" cm="1">
        <f t="array" ref="F66">_xlfn.IFS(C66=1,0,C66=5,1)</f>
        <v>0</v>
      </c>
      <c r="G66">
        <v>15</v>
      </c>
      <c r="H66" t="s">
        <v>145</v>
      </c>
      <c r="I66" s="15" t="s">
        <v>148</v>
      </c>
      <c r="J66" s="21">
        <v>0.25975483891676998</v>
      </c>
    </row>
    <row r="67" spans="1:10" x14ac:dyDescent="0.35">
      <c r="A67" s="28">
        <v>3112</v>
      </c>
      <c r="B67" s="29" t="s">
        <v>149</v>
      </c>
      <c r="C67" s="44">
        <v>1</v>
      </c>
      <c r="D67" s="6" t="str">
        <f>IF(OR(C67=1,C67=2,C67=3,C67=4,C67=5)=TRUE,"","ERRO")</f>
        <v/>
      </c>
      <c r="F67" s="18" cm="1">
        <f t="array" ref="F67">_xlfn.IFS(C67=1,0,C67=2,0.05,C67=3,0.15,C67=4,0.5,C67=5,1)</f>
        <v>0</v>
      </c>
      <c r="G67">
        <v>15</v>
      </c>
      <c r="H67" t="s">
        <v>145</v>
      </c>
      <c r="I67" s="15" t="s">
        <v>150</v>
      </c>
      <c r="J67" s="21">
        <v>0.249566779612726</v>
      </c>
    </row>
    <row r="68" spans="1:10" ht="43.5" x14ac:dyDescent="0.35">
      <c r="A68" s="62" t="s">
        <v>151</v>
      </c>
      <c r="B68" s="63" t="s">
        <v>152</v>
      </c>
      <c r="C68" s="64">
        <v>1</v>
      </c>
      <c r="D68" s="2" t="str">
        <f>IF(OR(C68=1,C68=5)=TRUE,"","ERRO")</f>
        <v/>
      </c>
      <c r="F68" s="18" cm="1">
        <f t="array" ref="F68">_xlfn.IFS(C68=1,0,C68=5,1)</f>
        <v>0</v>
      </c>
      <c r="G68">
        <v>15</v>
      </c>
      <c r="H68" t="s">
        <v>145</v>
      </c>
      <c r="I68" s="15" t="s">
        <v>153</v>
      </c>
      <c r="J68" s="21">
        <v>0.23712759078711099</v>
      </c>
    </row>
    <row r="69" spans="1:10" ht="29" x14ac:dyDescent="0.35">
      <c r="A69" s="54" t="s">
        <v>154</v>
      </c>
      <c r="B69" s="57" t="s">
        <v>155</v>
      </c>
      <c r="C69" s="56">
        <v>1</v>
      </c>
      <c r="D69" s="1" t="str">
        <f>IF(OR(C69=1,C69=5)=TRUE,"","ERRO")</f>
        <v/>
      </c>
      <c r="F69" s="18" cm="1">
        <f t="array" ref="F69">_xlfn.IFS(C69=1,0,C69=5,1)</f>
        <v>0</v>
      </c>
      <c r="G69">
        <v>15</v>
      </c>
      <c r="H69" t="s">
        <v>145</v>
      </c>
      <c r="I69" s="15" t="s">
        <v>156</v>
      </c>
      <c r="J69" s="21">
        <v>0.25355079068339298</v>
      </c>
    </row>
    <row r="70" spans="1:10" x14ac:dyDescent="0.35">
      <c r="A70" s="38">
        <v>3120</v>
      </c>
      <c r="B70" s="39" t="s">
        <v>139</v>
      </c>
      <c r="C70" s="39"/>
      <c r="D70" s="11"/>
      <c r="F70" s="18"/>
      <c r="G70">
        <v>16</v>
      </c>
      <c r="H70" t="s">
        <v>157</v>
      </c>
      <c r="I70" s="15" t="s">
        <v>4</v>
      </c>
      <c r="J70" s="21">
        <f>1-J71-J72-J73-J74</f>
        <v>1.8873791418627661E-15</v>
      </c>
    </row>
    <row r="71" spans="1:10" x14ac:dyDescent="0.35">
      <c r="A71" s="41">
        <v>3121</v>
      </c>
      <c r="B71" s="42" t="s">
        <v>158</v>
      </c>
      <c r="C71" s="43">
        <v>1</v>
      </c>
      <c r="D71" s="2" t="str">
        <f>IF(OR(C71=1,C71=2,C71=3,C71=4,C71=5)=TRUE,"","ERRO")</f>
        <v/>
      </c>
      <c r="F71" s="18" cm="1">
        <f t="array" ref="F71">_xlfn.IFS(C71=1,0,C71=2,0.05,C71=3,0.15,C71=4,0.5,C71=5,1)</f>
        <v>0</v>
      </c>
      <c r="G71">
        <v>16</v>
      </c>
      <c r="H71" t="s">
        <v>157</v>
      </c>
      <c r="I71" s="15" t="s">
        <v>159</v>
      </c>
      <c r="J71" s="21">
        <v>0.23121168635214201</v>
      </c>
    </row>
    <row r="72" spans="1:10" ht="58" x14ac:dyDescent="0.35">
      <c r="A72" s="54" t="s">
        <v>160</v>
      </c>
      <c r="B72" s="57" t="s">
        <v>161</v>
      </c>
      <c r="C72" s="56">
        <v>1</v>
      </c>
      <c r="D72" s="1" t="str">
        <f>IF(OR(C72=1,C72=5)=TRUE,"","ERRO")</f>
        <v/>
      </c>
      <c r="F72" s="18" cm="1">
        <f t="array" ref="F72">_xlfn.IFS(C72=1,0,C72=5,1)</f>
        <v>0</v>
      </c>
      <c r="G72">
        <v>16</v>
      </c>
      <c r="H72" t="s">
        <v>157</v>
      </c>
      <c r="I72" s="15" t="s">
        <v>162</v>
      </c>
      <c r="J72" s="21">
        <v>0.22620415582544701</v>
      </c>
    </row>
    <row r="73" spans="1:10" ht="43.5" x14ac:dyDescent="0.35">
      <c r="A73" s="41">
        <v>3122</v>
      </c>
      <c r="B73" s="42" t="s">
        <v>163</v>
      </c>
      <c r="C73" s="43">
        <v>1</v>
      </c>
      <c r="D73" s="2" t="str">
        <f>IF(OR(C73=1,C73=2,C73=3,C73=4,C73=5)=TRUE,"","ERRO")</f>
        <v/>
      </c>
      <c r="F73" s="18" cm="1">
        <f t="array" ref="F73">_xlfn.IFS(C73=1,0,C73=2,0.05,C73=3,0.15,C73=4,0.5,C73=5,1)</f>
        <v>0</v>
      </c>
      <c r="G73">
        <v>16</v>
      </c>
      <c r="H73" t="s">
        <v>157</v>
      </c>
      <c r="I73" s="15" t="s">
        <v>164</v>
      </c>
      <c r="J73" s="21">
        <v>0.27965337600607298</v>
      </c>
    </row>
    <row r="74" spans="1:10" ht="43.5" x14ac:dyDescent="0.35">
      <c r="A74" s="54" t="s">
        <v>165</v>
      </c>
      <c r="B74" s="57" t="s">
        <v>166</v>
      </c>
      <c r="C74" s="56">
        <v>1</v>
      </c>
      <c r="D74" s="1" t="str">
        <f>IF(OR(C74=1,C74=5)=TRUE,"","ERRO")</f>
        <v/>
      </c>
      <c r="F74" s="18" cm="1">
        <f t="array" ref="F74">_xlfn.IFS(C74=1,0,C74=5,1)</f>
        <v>0</v>
      </c>
      <c r="G74">
        <v>16</v>
      </c>
      <c r="H74" t="s">
        <v>157</v>
      </c>
      <c r="I74" s="15" t="s">
        <v>167</v>
      </c>
      <c r="J74" s="21">
        <v>0.262930781816336</v>
      </c>
    </row>
    <row r="75" spans="1:10" x14ac:dyDescent="0.35">
      <c r="A75" s="41">
        <v>3123</v>
      </c>
      <c r="B75" s="42" t="s">
        <v>168</v>
      </c>
      <c r="C75" s="43">
        <v>1</v>
      </c>
      <c r="D75" s="2" t="str">
        <f>IF(OR(C75=1,C75=2,C75=3,C75=4,C75=5)=TRUE,"","ERRO")</f>
        <v/>
      </c>
      <c r="F75" s="18" cm="1">
        <f t="array" ref="F75">_xlfn.IFS(C75=1,0,C75=2,0.05,C75=3,0.15,C75=4,0.5,C75=5,1)</f>
        <v>0</v>
      </c>
      <c r="G75">
        <v>17</v>
      </c>
      <c r="H75" t="s">
        <v>169</v>
      </c>
      <c r="I75" s="15" t="s">
        <v>4</v>
      </c>
      <c r="J75" s="21">
        <f>1-J76-J77-J78</f>
        <v>0</v>
      </c>
    </row>
    <row r="76" spans="1:10" ht="29" x14ac:dyDescent="0.35">
      <c r="A76" s="28">
        <v>3124</v>
      </c>
      <c r="B76" s="29" t="s">
        <v>170</v>
      </c>
      <c r="C76" s="44">
        <v>1</v>
      </c>
      <c r="D76" s="1" t="str">
        <f>IF(OR(C76=1,C76=2,C76=3,C76=4,C76=5)=TRUE,"","ERRO")</f>
        <v/>
      </c>
      <c r="F76" s="18" cm="1">
        <f t="array" ref="F76">_xlfn.IFS(C76=1,0,C76=2,0.05,C76=3,0.15,C76=4,0.5,C76=5,1)</f>
        <v>0</v>
      </c>
      <c r="G76">
        <v>17</v>
      </c>
      <c r="H76" t="s">
        <v>169</v>
      </c>
      <c r="I76" s="15" t="s">
        <v>171</v>
      </c>
      <c r="J76" s="21">
        <v>0.287884062049304</v>
      </c>
    </row>
    <row r="77" spans="1:10" x14ac:dyDescent="0.35">
      <c r="A77" s="38">
        <v>3130</v>
      </c>
      <c r="B77" s="39" t="s">
        <v>172</v>
      </c>
      <c r="C77" s="39"/>
      <c r="D77" s="11"/>
      <c r="F77" s="18"/>
      <c r="G77">
        <v>17</v>
      </c>
      <c r="H77" t="s">
        <v>169</v>
      </c>
      <c r="I77" s="15" t="s">
        <v>173</v>
      </c>
      <c r="J77" s="21">
        <v>0.32810280400681902</v>
      </c>
    </row>
    <row r="78" spans="1:10" ht="29" x14ac:dyDescent="0.35">
      <c r="A78" s="41">
        <v>3131</v>
      </c>
      <c r="B78" s="42" t="s">
        <v>174</v>
      </c>
      <c r="C78" s="43">
        <v>1</v>
      </c>
      <c r="D78" s="2" t="str">
        <f>IF(OR(C78=1,C78=2,C78=3,C78=4,C78=5)=TRUE,"","ERRO")</f>
        <v/>
      </c>
      <c r="F78" s="18" cm="1">
        <f t="array" ref="F78">_xlfn.IFS(C78=1,0,C78=2,0.05,C78=3,0.15,C78=4,0.5,C78=5,1)</f>
        <v>0</v>
      </c>
      <c r="G78">
        <v>17</v>
      </c>
      <c r="H78" t="s">
        <v>169</v>
      </c>
      <c r="I78" s="15" t="s">
        <v>175</v>
      </c>
      <c r="J78" s="21">
        <v>0.38401313394387698</v>
      </c>
    </row>
    <row r="79" spans="1:10" ht="43.5" x14ac:dyDescent="0.35">
      <c r="A79" s="28">
        <v>3132</v>
      </c>
      <c r="B79" s="29" t="s">
        <v>176</v>
      </c>
      <c r="C79" s="44">
        <v>1</v>
      </c>
      <c r="D79" s="1" t="str">
        <f>IF(OR(C79=1,C79=2,C79=3,C79=4,C79=5)=TRUE,"","ERRO")</f>
        <v/>
      </c>
      <c r="F79" s="18" cm="1">
        <f t="array" ref="F79">_xlfn.IFS(C79=1,0,C79=2,0.05,C79=3,0.15,C79=4,0.5,C79=5,1)</f>
        <v>0</v>
      </c>
      <c r="G79">
        <v>18</v>
      </c>
      <c r="H79" t="s">
        <v>177</v>
      </c>
      <c r="I79" s="15" t="s">
        <v>4</v>
      </c>
      <c r="J79" s="21">
        <f>1-J81-J82-J80-J83-J85-J84</f>
        <v>-1.9706458687096529E-15</v>
      </c>
    </row>
    <row r="80" spans="1:10" ht="43.5" x14ac:dyDescent="0.35">
      <c r="A80" s="62" t="s">
        <v>178</v>
      </c>
      <c r="B80" s="63" t="s">
        <v>179</v>
      </c>
      <c r="C80" s="64">
        <v>1</v>
      </c>
      <c r="D80" s="2" t="str">
        <f>IF(OR(C80=1,C80=5)=TRUE,"","ERRO")</f>
        <v/>
      </c>
      <c r="F80" s="18" cm="1">
        <f t="array" ref="F80">_xlfn.IFS(C80=1,0,C80=5,1)</f>
        <v>0</v>
      </c>
      <c r="G80">
        <v>18</v>
      </c>
      <c r="H80" t="s">
        <v>177</v>
      </c>
      <c r="I80" s="15" t="s">
        <v>180</v>
      </c>
      <c r="J80" s="21">
        <v>0.161444834833468</v>
      </c>
    </row>
    <row r="81" spans="1:10" ht="58" x14ac:dyDescent="0.35">
      <c r="A81" s="54" t="s">
        <v>181</v>
      </c>
      <c r="B81" s="57" t="s">
        <v>182</v>
      </c>
      <c r="C81" s="56">
        <v>1</v>
      </c>
      <c r="D81" s="1" t="str">
        <f>IF(OR(C81=1,C81=5)=TRUE,"","ERRO")</f>
        <v/>
      </c>
      <c r="F81" s="18" cm="1">
        <f t="array" ref="F81">_xlfn.IFS(C81=1,0,C81=5,1)</f>
        <v>0</v>
      </c>
      <c r="G81">
        <v>18</v>
      </c>
      <c r="H81" t="s">
        <v>177</v>
      </c>
      <c r="I81" s="15" t="s">
        <v>183</v>
      </c>
      <c r="J81" s="21">
        <v>0.17882609565787799</v>
      </c>
    </row>
    <row r="82" spans="1:10" ht="29" x14ac:dyDescent="0.35">
      <c r="A82" s="41">
        <v>3133</v>
      </c>
      <c r="B82" s="42" t="s">
        <v>184</v>
      </c>
      <c r="C82" s="43">
        <v>1</v>
      </c>
      <c r="D82" s="2" t="str">
        <f>IF(OR(C82=1,C82=2,C82=3,C82=4,C82=5)=TRUE,"","ERRO")</f>
        <v/>
      </c>
      <c r="F82" s="18" cm="1">
        <f t="array" ref="F82">_xlfn.IFS(C82=1,0,C82=2,0.05,C82=3,0.15,C82=4,0.5,C82=5,1)</f>
        <v>0</v>
      </c>
      <c r="G82">
        <v>18</v>
      </c>
      <c r="H82" t="s">
        <v>177</v>
      </c>
      <c r="I82" s="15" t="s">
        <v>185</v>
      </c>
      <c r="J82" s="21">
        <v>0.17505040700692101</v>
      </c>
    </row>
    <row r="83" spans="1:10" x14ac:dyDescent="0.35">
      <c r="A83" s="38">
        <v>3140</v>
      </c>
      <c r="B83" s="39" t="s">
        <v>186</v>
      </c>
      <c r="C83" s="39"/>
      <c r="D83" s="11"/>
      <c r="F83" s="18"/>
      <c r="G83">
        <v>18</v>
      </c>
      <c r="H83" t="s">
        <v>177</v>
      </c>
      <c r="I83" s="15" t="s">
        <v>187</v>
      </c>
      <c r="J83" s="21">
        <v>0.18664837769713299</v>
      </c>
    </row>
    <row r="84" spans="1:10" ht="29" x14ac:dyDescent="0.35">
      <c r="A84" s="41">
        <v>3141</v>
      </c>
      <c r="B84" s="42" t="s">
        <v>188</v>
      </c>
      <c r="C84" s="43">
        <v>1</v>
      </c>
      <c r="D84" s="2" t="str">
        <f>IF(OR(C84=1,C84=2,C84=3,C84=4,C84=5)=TRUE,"","ERRO")</f>
        <v/>
      </c>
      <c r="F84" s="18" cm="1">
        <f t="array" ref="F84">_xlfn.IFS(C84=1,0,C84=2,0.05,C84=3,0.15,C84=4,0.5,C84=5,1)</f>
        <v>0</v>
      </c>
      <c r="G84">
        <v>18</v>
      </c>
      <c r="H84" t="s">
        <v>177</v>
      </c>
      <c r="I84" s="15" t="s">
        <v>189</v>
      </c>
      <c r="J84" s="21">
        <v>0.14732497473480399</v>
      </c>
    </row>
    <row r="85" spans="1:10" ht="29" x14ac:dyDescent="0.35">
      <c r="A85" s="28">
        <v>3142</v>
      </c>
      <c r="B85" s="29" t="s">
        <v>190</v>
      </c>
      <c r="C85" s="44">
        <v>1</v>
      </c>
      <c r="D85" s="1" t="str">
        <f>IF(OR(C85=1,C85=2,C85=3,C85=4,C85=5)=TRUE,"","ERRO")</f>
        <v/>
      </c>
      <c r="F85" s="18" cm="1">
        <f t="array" ref="F85">_xlfn.IFS(C85=1,0,C85=2,0.05,C85=3,0.15,C85=4,0.5,C85=5,1)</f>
        <v>0</v>
      </c>
      <c r="G85">
        <v>18</v>
      </c>
      <c r="H85" t="s">
        <v>177</v>
      </c>
      <c r="I85" s="15" t="s">
        <v>191</v>
      </c>
      <c r="J85" s="21">
        <v>0.15070531006979801</v>
      </c>
    </row>
    <row r="86" spans="1:10" ht="29" x14ac:dyDescent="0.35">
      <c r="A86" s="62" t="s">
        <v>192</v>
      </c>
      <c r="B86" s="63" t="s">
        <v>193</v>
      </c>
      <c r="C86" s="64">
        <v>1</v>
      </c>
      <c r="D86" s="2" t="str">
        <f>IF(OR(C86=1,C86=5)=TRUE,"","ERRO")</f>
        <v/>
      </c>
      <c r="F86" s="18" cm="1">
        <f t="array" ref="F86">_xlfn.IFS(C86=1,0,C86=5,1)</f>
        <v>0</v>
      </c>
      <c r="G86">
        <v>19</v>
      </c>
      <c r="H86" t="s">
        <v>194</v>
      </c>
      <c r="I86" s="15" t="s">
        <v>4</v>
      </c>
      <c r="J86" s="21">
        <f>1-J87-J89-J88-J91-J90</f>
        <v>-8.8817841970012523E-16</v>
      </c>
    </row>
    <row r="87" spans="1:10" ht="29" x14ac:dyDescent="0.35">
      <c r="A87" s="54" t="s">
        <v>195</v>
      </c>
      <c r="B87" s="57" t="s">
        <v>196</v>
      </c>
      <c r="C87" s="56">
        <v>1</v>
      </c>
      <c r="D87" s="1" t="str">
        <f>IF(OR(C87=1,C87=5)=TRUE,"","ERRO")</f>
        <v/>
      </c>
      <c r="F87" s="18" cm="1">
        <f t="array" ref="F87">_xlfn.IFS(C87=1,0,C87=5,1)</f>
        <v>0</v>
      </c>
      <c r="G87">
        <v>19</v>
      </c>
      <c r="H87" t="s">
        <v>194</v>
      </c>
      <c r="I87" s="15" t="s">
        <v>197</v>
      </c>
      <c r="J87" s="21">
        <v>0.18537816975725699</v>
      </c>
    </row>
    <row r="88" spans="1:10" x14ac:dyDescent="0.35">
      <c r="A88" s="41">
        <v>3143</v>
      </c>
      <c r="B88" s="42" t="s">
        <v>198</v>
      </c>
      <c r="C88" s="43">
        <v>1</v>
      </c>
      <c r="D88" s="2" t="str">
        <f>IF(OR(C88=1,C88=2,C88=3,C88=4,C88=5)=TRUE,"","ERRO")</f>
        <v/>
      </c>
      <c r="F88" s="18" cm="1">
        <f t="array" ref="F88">_xlfn.IFS(C88=1,0,C88=2,0.05,C88=3,0.15,C88=4,0.5,C88=5,1)</f>
        <v>0</v>
      </c>
      <c r="G88">
        <v>19</v>
      </c>
      <c r="H88" t="s">
        <v>194</v>
      </c>
      <c r="I88" s="15" t="s">
        <v>199</v>
      </c>
      <c r="J88" s="21">
        <v>0.213217836074238</v>
      </c>
    </row>
    <row r="89" spans="1:10" ht="29" x14ac:dyDescent="0.35">
      <c r="A89" s="28">
        <v>3144</v>
      </c>
      <c r="B89" s="29" t="s">
        <v>200</v>
      </c>
      <c r="C89" s="44">
        <v>1</v>
      </c>
      <c r="D89" s="1" t="str">
        <f>IF(OR(C89=1,C89=2,C89=3,C89=4,C89=5)=TRUE,"","ERRO")</f>
        <v/>
      </c>
      <c r="F89" s="18" cm="1">
        <f t="array" ref="F89">_xlfn.IFS(C89=1,0,C89=2,0.05,C89=3,0.15,C89=4,0.5,C89=5,1)</f>
        <v>0</v>
      </c>
      <c r="G89">
        <v>19</v>
      </c>
      <c r="H89" t="s">
        <v>194</v>
      </c>
      <c r="I89" s="15" t="s">
        <v>201</v>
      </c>
      <c r="J89" s="21">
        <v>0.20969997526973799</v>
      </c>
    </row>
    <row r="90" spans="1:10" x14ac:dyDescent="0.35">
      <c r="A90" s="79" t="s">
        <v>202</v>
      </c>
      <c r="B90" s="79"/>
      <c r="C90" s="12"/>
      <c r="D90" s="12"/>
      <c r="F90" s="18"/>
      <c r="G90">
        <v>19</v>
      </c>
      <c r="H90" t="s">
        <v>194</v>
      </c>
      <c r="I90" s="15" t="s">
        <v>203</v>
      </c>
      <c r="J90" s="21">
        <v>0.20557073164561199</v>
      </c>
    </row>
    <row r="91" spans="1:10" x14ac:dyDescent="0.35">
      <c r="A91" s="79" t="s">
        <v>204</v>
      </c>
      <c r="B91" s="79"/>
      <c r="C91" s="12"/>
      <c r="D91" s="12"/>
      <c r="F91" s="18"/>
      <c r="G91">
        <v>19</v>
      </c>
      <c r="H91" t="s">
        <v>194</v>
      </c>
      <c r="I91" s="15" t="s">
        <v>205</v>
      </c>
      <c r="J91" s="21">
        <v>0.186133287253156</v>
      </c>
    </row>
    <row r="92" spans="1:10" x14ac:dyDescent="0.35">
      <c r="A92" s="45">
        <v>4110</v>
      </c>
      <c r="B92" s="46" t="s">
        <v>206</v>
      </c>
      <c r="C92" s="47"/>
      <c r="D92" s="12"/>
      <c r="F92" s="18"/>
      <c r="G92">
        <v>20</v>
      </c>
      <c r="H92" t="s">
        <v>207</v>
      </c>
      <c r="I92" s="15" t="s">
        <v>4</v>
      </c>
      <c r="J92" s="21">
        <f>1-J93-J94</f>
        <v>9.9920072216264089E-16</v>
      </c>
    </row>
    <row r="93" spans="1:10" ht="29" x14ac:dyDescent="0.35">
      <c r="A93" s="48">
        <v>4111</v>
      </c>
      <c r="B93" s="49" t="s">
        <v>208</v>
      </c>
      <c r="C93" s="50">
        <v>1</v>
      </c>
      <c r="D93" s="13" t="str">
        <f>IF(OR(C93=1,C93=2,C93=3,C93=4,C93=5)=TRUE,"","ERRO")</f>
        <v/>
      </c>
      <c r="F93" s="18" cm="1">
        <f t="array" ref="F93">_xlfn.IFS(C93=1,0,C93=2,0.05,C93=3,0.15,C93=4,0.5,C93=5,1)</f>
        <v>0</v>
      </c>
      <c r="G93">
        <v>20</v>
      </c>
      <c r="H93" t="s">
        <v>207</v>
      </c>
      <c r="I93" s="15" t="s">
        <v>54</v>
      </c>
      <c r="J93" s="21">
        <v>0.52070906335336398</v>
      </c>
    </row>
    <row r="94" spans="1:10" x14ac:dyDescent="0.35">
      <c r="A94" s="28">
        <v>4112</v>
      </c>
      <c r="B94" s="29" t="s">
        <v>209</v>
      </c>
      <c r="C94" s="44">
        <v>1</v>
      </c>
      <c r="D94" s="1" t="str">
        <f>IF(OR(C94=1,C94=2,C94=3,C94=4,C94=5)=TRUE,"","ERRO")</f>
        <v/>
      </c>
      <c r="F94" s="18" cm="1">
        <f t="array" ref="F94">_xlfn.IFS(C94=1,0,C94=2,0.05,C94=3,0.15,C94=4,0.5,C94=5,1)</f>
        <v>0</v>
      </c>
      <c r="G94">
        <v>20</v>
      </c>
      <c r="H94" t="s">
        <v>207</v>
      </c>
      <c r="I94" s="15" t="s">
        <v>75</v>
      </c>
      <c r="J94" s="21">
        <v>0.47929093664663502</v>
      </c>
    </row>
    <row r="95" spans="1:10" x14ac:dyDescent="0.35">
      <c r="A95" s="48">
        <v>4113</v>
      </c>
      <c r="B95" s="49" t="s">
        <v>210</v>
      </c>
      <c r="C95" s="50">
        <v>1</v>
      </c>
      <c r="D95" s="13" t="str">
        <f>IF(OR(C95=1,C95=2,C95=3,C95=4,C95=5)=TRUE,"","ERRO")</f>
        <v/>
      </c>
      <c r="F95" s="18" cm="1">
        <f t="array" ref="F95">_xlfn.IFS(C95=1,0,C95=2,0.05,C95=3,0.15,C95=4,0.5,C95=5,1)</f>
        <v>0</v>
      </c>
      <c r="G95">
        <v>21</v>
      </c>
      <c r="H95" t="s">
        <v>211</v>
      </c>
      <c r="I95" s="15" t="s">
        <v>4</v>
      </c>
      <c r="J95" s="21">
        <f>1-J96-J97-J98-J99-J101-J100-J102</f>
        <v>0</v>
      </c>
    </row>
    <row r="96" spans="1:10" ht="29" x14ac:dyDescent="0.35">
      <c r="A96" s="45">
        <v>4120</v>
      </c>
      <c r="B96" s="46" t="s">
        <v>212</v>
      </c>
      <c r="C96" s="47"/>
      <c r="D96" s="12"/>
      <c r="F96" s="18"/>
      <c r="G96">
        <v>21</v>
      </c>
      <c r="H96" t="s">
        <v>211</v>
      </c>
      <c r="I96" s="15" t="s">
        <v>126</v>
      </c>
      <c r="J96" s="21">
        <v>0.13713860363764699</v>
      </c>
    </row>
    <row r="97" spans="1:10" ht="29" x14ac:dyDescent="0.35">
      <c r="A97" s="48">
        <v>4121</v>
      </c>
      <c r="B97" s="49" t="s">
        <v>213</v>
      </c>
      <c r="C97" s="50">
        <v>1</v>
      </c>
      <c r="D97" s="13" t="str">
        <f>IF(OR(C97=1,C97=2,C97=3,C97=4,C97=5)=TRUE,"","ERRO")</f>
        <v/>
      </c>
      <c r="F97" s="18" cm="1">
        <f t="array" ref="F97">_xlfn.IFS(C97=1,0,C97=2,0.05,C97=3,0.15,C97=4,0.5,C97=5,1)</f>
        <v>0</v>
      </c>
      <c r="G97">
        <v>21</v>
      </c>
      <c r="H97" t="s">
        <v>211</v>
      </c>
      <c r="I97" s="15" t="s">
        <v>134</v>
      </c>
      <c r="J97" s="21">
        <v>0.16147132479239101</v>
      </c>
    </row>
    <row r="98" spans="1:10" ht="29" x14ac:dyDescent="0.35">
      <c r="A98" s="28">
        <v>4122</v>
      </c>
      <c r="B98" s="29" t="s">
        <v>214</v>
      </c>
      <c r="C98" s="44">
        <v>1</v>
      </c>
      <c r="D98" s="1" t="str">
        <f>IF(OR(C98=1,C98=2,C98=3,C98=4,C98=5)=TRUE,"","ERRO")</f>
        <v/>
      </c>
      <c r="F98" s="18" cm="1">
        <f t="array" ref="F98">_xlfn.IFS(C98=1,0,C98=2,0.05,C98=3,0.15,C98=4,0.5,C98=5,1)</f>
        <v>0</v>
      </c>
      <c r="G98">
        <v>21</v>
      </c>
      <c r="H98" t="s">
        <v>211</v>
      </c>
      <c r="I98" s="15" t="s">
        <v>145</v>
      </c>
      <c r="J98" s="21">
        <v>0.14829615946558999</v>
      </c>
    </row>
    <row r="99" spans="1:10" ht="29" x14ac:dyDescent="0.35">
      <c r="A99" s="48">
        <v>4123</v>
      </c>
      <c r="B99" s="49" t="s">
        <v>215</v>
      </c>
      <c r="C99" s="50">
        <v>1</v>
      </c>
      <c r="D99" s="13" t="str">
        <f>IF(OR(C99=1,C99=2,C99=3,C99=4,C99=5)=TRUE,"","ERRO")</f>
        <v/>
      </c>
      <c r="F99" s="18" cm="1">
        <f t="array" ref="F99">_xlfn.IFS(C99=1,0,C99=2,0.05,C99=3,0.15,C99=4,0.5,C99=5,1)</f>
        <v>0</v>
      </c>
      <c r="G99">
        <v>21</v>
      </c>
      <c r="H99" t="s">
        <v>211</v>
      </c>
      <c r="I99" s="15" t="s">
        <v>157</v>
      </c>
      <c r="J99" s="21">
        <v>0.13187184248809899</v>
      </c>
    </row>
    <row r="100" spans="1:10" x14ac:dyDescent="0.35">
      <c r="A100" s="28">
        <v>4124</v>
      </c>
      <c r="B100" s="29" t="s">
        <v>216</v>
      </c>
      <c r="C100" s="44">
        <v>1</v>
      </c>
      <c r="D100" s="1" t="str">
        <f>IF(OR(C100=1,C100=2,C100=3,C100=4,C100=5)=TRUE,"","ERRO")</f>
        <v/>
      </c>
      <c r="F100" s="18" cm="1">
        <f t="array" ref="F100">_xlfn.IFS(C100=1,0,C100=2,0.05,C100=3,0.15,C100=4,0.5,C100=5,1)</f>
        <v>0</v>
      </c>
      <c r="G100">
        <v>21</v>
      </c>
      <c r="H100" t="s">
        <v>211</v>
      </c>
      <c r="I100" s="15" t="s">
        <v>169</v>
      </c>
      <c r="J100" s="21">
        <v>0.150928485868773</v>
      </c>
    </row>
    <row r="101" spans="1:10" x14ac:dyDescent="0.35">
      <c r="A101" s="45">
        <v>4130</v>
      </c>
      <c r="B101" s="46" t="s">
        <v>217</v>
      </c>
      <c r="C101" s="47"/>
      <c r="D101" s="12"/>
      <c r="F101" s="18"/>
      <c r="G101">
        <v>21</v>
      </c>
      <c r="H101" t="s">
        <v>211</v>
      </c>
      <c r="I101" s="15" t="s">
        <v>177</v>
      </c>
      <c r="J101" s="21">
        <v>0.157130478530912</v>
      </c>
    </row>
    <row r="102" spans="1:10" ht="29" x14ac:dyDescent="0.35">
      <c r="A102" s="48">
        <v>4131</v>
      </c>
      <c r="B102" s="49" t="s">
        <v>218</v>
      </c>
      <c r="C102" s="50">
        <v>1</v>
      </c>
      <c r="D102" s="13" t="str">
        <f>IF(OR(C102=1,C102=2,C102=3,C102=4,C102=5)=TRUE,"","ERRO")</f>
        <v/>
      </c>
      <c r="F102" s="18" cm="1">
        <f t="array" ref="F102">_xlfn.IFS(C102=1,0,C102=2,0.05,C102=3,0.15,C102=4,0.5,C102=5,1)</f>
        <v>0</v>
      </c>
      <c r="G102">
        <v>21</v>
      </c>
      <c r="H102" t="s">
        <v>211</v>
      </c>
      <c r="I102" s="15" t="s">
        <v>194</v>
      </c>
      <c r="J102" s="21">
        <v>0.113163105216588</v>
      </c>
    </row>
    <row r="103" spans="1:10" ht="58" x14ac:dyDescent="0.35">
      <c r="A103" s="28">
        <v>4132</v>
      </c>
      <c r="B103" s="29" t="s">
        <v>219</v>
      </c>
      <c r="C103" s="44">
        <v>1</v>
      </c>
      <c r="D103" s="1" t="str">
        <f>IF(OR(C103=1,C103=2,C103=3,C103=4,C103=5)=TRUE,"","ERRO")</f>
        <v/>
      </c>
      <c r="F103" s="18" cm="1">
        <f t="array" ref="F103">_xlfn.IFS(C103=1,0,C103=2,0.05,C103=3,0.15,C103=4,0.5,C103=5,1)</f>
        <v>0</v>
      </c>
      <c r="G103">
        <v>22</v>
      </c>
      <c r="H103" t="s">
        <v>220</v>
      </c>
      <c r="I103" s="15" t="s">
        <v>4</v>
      </c>
      <c r="J103" s="21">
        <f>1-J104-J105-J106-J107-J108-J109-J110-J111-J112-J113-J114-J115-J116-J117-J118-J119-J120-J121</f>
        <v>-1.6299263183695498E-3</v>
      </c>
    </row>
    <row r="104" spans="1:10" ht="72.5" x14ac:dyDescent="0.35">
      <c r="A104" s="48">
        <v>4133</v>
      </c>
      <c r="B104" s="49" t="s">
        <v>221</v>
      </c>
      <c r="C104" s="50">
        <v>1</v>
      </c>
      <c r="D104" s="13" t="str">
        <f>IF(OR(C104=1,C104=2,C104=3,C104=4,C104=5)=TRUE,"","ERRO")</f>
        <v/>
      </c>
      <c r="F104" s="18" cm="1">
        <f t="array" ref="F104">_xlfn.IFS(C104=1,0,C104=2,0.05,C104=3,0.15,C104=4,0.5,C104=5,1)</f>
        <v>0</v>
      </c>
      <c r="G104">
        <v>22</v>
      </c>
      <c r="H104" t="s">
        <v>220</v>
      </c>
      <c r="I104" s="15" t="s">
        <v>3</v>
      </c>
      <c r="J104" s="21">
        <v>5.9717954796883202E-2</v>
      </c>
    </row>
    <row r="105" spans="1:10" ht="43.5" x14ac:dyDescent="0.35">
      <c r="A105" s="28">
        <v>4134</v>
      </c>
      <c r="B105" s="29" t="s">
        <v>222</v>
      </c>
      <c r="C105" s="44">
        <v>1</v>
      </c>
      <c r="D105" s="1" t="str">
        <f>IF(OR(C105=1,C105=2,C105=3,C105=4,C105=5)=TRUE,"","ERRO")</f>
        <v/>
      </c>
      <c r="F105" s="18" cm="1">
        <f t="array" ref="F105">_xlfn.IFS(C105=1,0,C105=2,0.05,C105=3,0.15,C105=4,0.5,C105=5,1)</f>
        <v>0</v>
      </c>
      <c r="G105">
        <v>22</v>
      </c>
      <c r="H105" t="s">
        <v>220</v>
      </c>
      <c r="I105" s="15" t="s">
        <v>10</v>
      </c>
      <c r="J105" s="21">
        <v>6.1701686479828502E-2</v>
      </c>
    </row>
    <row r="106" spans="1:10" x14ac:dyDescent="0.35">
      <c r="A106" s="45">
        <v>4140</v>
      </c>
      <c r="B106" s="46" t="s">
        <v>223</v>
      </c>
      <c r="C106" s="47"/>
      <c r="D106" s="12"/>
      <c r="F106" s="18"/>
      <c r="G106">
        <v>22</v>
      </c>
      <c r="H106" t="s">
        <v>220</v>
      </c>
      <c r="I106" s="15" t="s">
        <v>20</v>
      </c>
      <c r="J106" s="21">
        <v>5.6921298985728098E-2</v>
      </c>
    </row>
    <row r="107" spans="1:10" x14ac:dyDescent="0.35">
      <c r="A107" s="48">
        <v>4141</v>
      </c>
      <c r="B107" s="49" t="s">
        <v>224</v>
      </c>
      <c r="C107" s="50">
        <v>1</v>
      </c>
      <c r="D107" s="13" t="str">
        <f>IF(OR(C107=1,C107=2,C107=3,C107=4,C107=5)=TRUE,"","ERRO")</f>
        <v/>
      </c>
      <c r="F107" s="18" cm="1">
        <f t="array" ref="F107">_xlfn.IFS(C107=1,0,C107=2,0.05,C107=3,0.15,C107=4,0.5,C107=5,1)</f>
        <v>0</v>
      </c>
      <c r="G107">
        <v>22</v>
      </c>
      <c r="H107" t="s">
        <v>220</v>
      </c>
      <c r="I107" s="15" t="s">
        <v>29</v>
      </c>
      <c r="J107" s="21">
        <v>5.1376147191956899E-2</v>
      </c>
    </row>
    <row r="108" spans="1:10" x14ac:dyDescent="0.35">
      <c r="A108" s="28">
        <v>4142</v>
      </c>
      <c r="B108" s="29" t="s">
        <v>225</v>
      </c>
      <c r="C108" s="44">
        <v>1</v>
      </c>
      <c r="D108" s="1" t="str">
        <f>IF(OR(C108=1,C108=2,C108=3,C108=4,C108=5)=TRUE,"","ERRO")</f>
        <v/>
      </c>
      <c r="F108" s="18" cm="1">
        <f t="array" ref="F108">_xlfn.IFS(C108=1,0,C108=2,0.05,C108=3,0.15,C108=4,0.5,C108=5,1)</f>
        <v>0</v>
      </c>
      <c r="G108">
        <v>22</v>
      </c>
      <c r="H108" t="s">
        <v>220</v>
      </c>
      <c r="I108" s="15" t="s">
        <v>42</v>
      </c>
      <c r="J108" s="21">
        <v>6.200732886088E-2</v>
      </c>
    </row>
    <row r="109" spans="1:10" x14ac:dyDescent="0.35">
      <c r="A109" s="48">
        <v>4143</v>
      </c>
      <c r="B109" s="49" t="s">
        <v>226</v>
      </c>
      <c r="C109" s="50">
        <v>1</v>
      </c>
      <c r="D109" s="13" t="str">
        <f>IF(OR(C109=1,C109=2,C109=3,C109=4,C109=5)=TRUE,"","ERRO")</f>
        <v/>
      </c>
      <c r="F109" s="18" cm="1">
        <f t="array" ref="F109">_xlfn.IFS(C109=1,0,C109=2,0.05,C109=3,0.15,C109=4,0.5,C109=5,1)</f>
        <v>0</v>
      </c>
      <c r="G109">
        <v>22</v>
      </c>
      <c r="H109" t="s">
        <v>220</v>
      </c>
      <c r="I109" s="15" t="s">
        <v>207</v>
      </c>
      <c r="J109" s="21">
        <v>4.9435798234593202E-2</v>
      </c>
    </row>
    <row r="110" spans="1:10" ht="29" x14ac:dyDescent="0.35">
      <c r="A110" s="28">
        <v>4144</v>
      </c>
      <c r="B110" s="29" t="s">
        <v>227</v>
      </c>
      <c r="C110" s="44">
        <v>1</v>
      </c>
      <c r="D110" s="1" t="str">
        <f>IF(OR(C110=1,C110=2,C110=3,C110=4,C110=5)=TRUE,"","ERRO")</f>
        <v/>
      </c>
      <c r="F110" s="18" cm="1">
        <f t="array" ref="F110">_xlfn.IFS(C110=1,0,C110=2,0.05,C110=3,0.15,C110=4,0.5,C110=5,1)</f>
        <v>0</v>
      </c>
      <c r="G110">
        <v>22</v>
      </c>
      <c r="H110" t="s">
        <v>220</v>
      </c>
      <c r="I110" s="15" t="s">
        <v>63</v>
      </c>
      <c r="J110" s="21">
        <v>5.65169063765859E-2</v>
      </c>
    </row>
    <row r="111" spans="1:10" x14ac:dyDescent="0.35">
      <c r="A111" s="45">
        <v>4150</v>
      </c>
      <c r="B111" s="46" t="s">
        <v>228</v>
      </c>
      <c r="C111" s="47"/>
      <c r="D111" s="12"/>
      <c r="F111" s="18"/>
      <c r="G111">
        <v>22</v>
      </c>
      <c r="H111" t="s">
        <v>220</v>
      </c>
      <c r="I111" s="15" t="s">
        <v>84</v>
      </c>
      <c r="J111" s="21">
        <v>4.1375800517380198E-2</v>
      </c>
    </row>
    <row r="112" spans="1:10" ht="29" x14ac:dyDescent="0.35">
      <c r="A112" s="48">
        <v>4151</v>
      </c>
      <c r="B112" s="49" t="s">
        <v>229</v>
      </c>
      <c r="C112" s="50">
        <v>1</v>
      </c>
      <c r="D112" s="13" t="str">
        <f>IF(OR(C112=1,C112=2,C112=3,C112=4,C112=5)=TRUE,"","ERRO")</f>
        <v/>
      </c>
      <c r="F112" s="18" cm="1">
        <f t="array" ref="F112">_xlfn.IFS(C112=1,0,C112=2,0.05,C112=3,0.15,C112=4,0.5,C112=5,1)</f>
        <v>0</v>
      </c>
      <c r="G112">
        <v>22</v>
      </c>
      <c r="H112" t="s">
        <v>220</v>
      </c>
      <c r="I112" s="15" t="s">
        <v>92</v>
      </c>
      <c r="J112" s="21">
        <v>8.1546082507007706E-2</v>
      </c>
    </row>
    <row r="113" spans="1:10" ht="29" x14ac:dyDescent="0.35">
      <c r="A113" s="28">
        <v>4152</v>
      </c>
      <c r="B113" s="29" t="s">
        <v>230</v>
      </c>
      <c r="C113" s="44">
        <v>1</v>
      </c>
      <c r="D113" s="1" t="str">
        <f>IF(OR(C113=1,C113=2,C113=3,C113=4,C113=5)=TRUE,"","ERRO")</f>
        <v/>
      </c>
      <c r="F113" s="18" cm="1">
        <f t="array" ref="F113">_xlfn.IFS(C113=1,0,C113=2,0.05,C113=3,0.15,C113=4,0.5,C113=5,1)</f>
        <v>0</v>
      </c>
      <c r="G113">
        <v>22</v>
      </c>
      <c r="H113" t="s">
        <v>220</v>
      </c>
      <c r="I113" s="15" t="s">
        <v>105</v>
      </c>
      <c r="J113" s="21">
        <v>4.4562353962856897E-2</v>
      </c>
    </row>
    <row r="114" spans="1:10" ht="29" x14ac:dyDescent="0.35">
      <c r="A114" s="48">
        <v>4153</v>
      </c>
      <c r="B114" s="49" t="s">
        <v>231</v>
      </c>
      <c r="C114" s="50">
        <v>1</v>
      </c>
      <c r="D114" s="13" t="str">
        <f>IF(OR(C114=1,C114=2,C114=3,C114=4,C114=5)=TRUE,"","ERRO")</f>
        <v/>
      </c>
      <c r="F114" s="18" cm="1">
        <f t="array" ref="F114">_xlfn.IFS(C114=1,0,C114=2,0.05,C114=3,0.15,C114=4,0.5,C114=5,1)</f>
        <v>0</v>
      </c>
      <c r="G114">
        <v>22</v>
      </c>
      <c r="H114" t="s">
        <v>220</v>
      </c>
      <c r="I114" s="15" t="s">
        <v>116</v>
      </c>
      <c r="J114" s="21">
        <v>4.8138727645613499E-2</v>
      </c>
    </row>
    <row r="115" spans="1:10" x14ac:dyDescent="0.35">
      <c r="A115" s="45">
        <v>4160</v>
      </c>
      <c r="B115" s="46" t="s">
        <v>232</v>
      </c>
      <c r="C115" s="47"/>
      <c r="D115" s="12"/>
      <c r="F115" s="18"/>
      <c r="G115">
        <v>22</v>
      </c>
      <c r="H115" t="s">
        <v>220</v>
      </c>
      <c r="I115" s="15" t="s">
        <v>126</v>
      </c>
      <c r="J115" s="21">
        <v>5.3737572862472702E-2</v>
      </c>
    </row>
    <row r="116" spans="1:10" x14ac:dyDescent="0.35">
      <c r="A116" s="48">
        <v>4161</v>
      </c>
      <c r="B116" s="49" t="s">
        <v>233</v>
      </c>
      <c r="C116" s="50">
        <v>1</v>
      </c>
      <c r="D116" s="13" t="str">
        <f t="shared" ref="D116:D121" si="0">IF(OR(C116=1,C116=2,C116=3,C116=4,C116=5)=TRUE,"","ERRO")</f>
        <v/>
      </c>
      <c r="F116" s="18" cm="1">
        <f t="array" ref="F116">_xlfn.IFS(C116=1,0,C116=2,0.05,C116=3,0.15,C116=4,0.5,C116=5,1)</f>
        <v>0</v>
      </c>
      <c r="G116">
        <v>22</v>
      </c>
      <c r="H116" t="s">
        <v>220</v>
      </c>
      <c r="I116" s="15" t="s">
        <v>134</v>
      </c>
      <c r="J116" s="21">
        <v>6.2055216235950998E-2</v>
      </c>
    </row>
    <row r="117" spans="1:10" ht="29" x14ac:dyDescent="0.35">
      <c r="A117" s="28">
        <v>4162</v>
      </c>
      <c r="B117" s="29" t="s">
        <v>234</v>
      </c>
      <c r="C117" s="44">
        <v>1</v>
      </c>
      <c r="D117" s="1" t="str">
        <f t="shared" si="0"/>
        <v/>
      </c>
      <c r="F117" s="18" cm="1">
        <f t="array" ref="F117">_xlfn.IFS(C117=1,0,C117=2,0.05,C117=3,0.15,C117=4,0.5,C117=5,1)</f>
        <v>0</v>
      </c>
      <c r="G117">
        <v>22</v>
      </c>
      <c r="H117" t="s">
        <v>220</v>
      </c>
      <c r="I117" s="15" t="s">
        <v>145</v>
      </c>
      <c r="J117" s="21">
        <v>5.4697405940465703E-2</v>
      </c>
    </row>
    <row r="118" spans="1:10" x14ac:dyDescent="0.35">
      <c r="A118" s="48">
        <v>4163</v>
      </c>
      <c r="B118" s="49" t="s">
        <v>235</v>
      </c>
      <c r="C118" s="50">
        <v>1</v>
      </c>
      <c r="D118" s="13" t="str">
        <f t="shared" si="0"/>
        <v/>
      </c>
      <c r="F118" s="18" cm="1">
        <f t="array" ref="F118">_xlfn.IFS(C118=1,0,C118=2,0.05,C118=3,0.15,C118=4,0.5,C118=5,1)</f>
        <v>0</v>
      </c>
      <c r="G118">
        <v>22</v>
      </c>
      <c r="H118" t="s">
        <v>220</v>
      </c>
      <c r="I118" s="15" t="s">
        <v>157</v>
      </c>
      <c r="J118" s="21">
        <v>4.9284595956573099E-2</v>
      </c>
    </row>
    <row r="119" spans="1:10" x14ac:dyDescent="0.35">
      <c r="A119" s="28">
        <v>4164</v>
      </c>
      <c r="B119" s="29" t="s">
        <v>236</v>
      </c>
      <c r="C119" s="44">
        <v>1</v>
      </c>
      <c r="D119" s="1" t="str">
        <f t="shared" si="0"/>
        <v/>
      </c>
      <c r="F119" s="18" cm="1">
        <f t="array" ref="F119">_xlfn.IFS(C119=1,0,C119=2,0.05,C119=3,0.15,C119=4,0.5,C119=5,1)</f>
        <v>0</v>
      </c>
      <c r="G119">
        <v>22</v>
      </c>
      <c r="H119" t="s">
        <v>220</v>
      </c>
      <c r="I119" s="15" t="s">
        <v>169</v>
      </c>
      <c r="J119" s="21">
        <v>5.9610586937468103E-2</v>
      </c>
    </row>
    <row r="120" spans="1:10" ht="29" x14ac:dyDescent="0.35">
      <c r="A120" s="48">
        <v>4165</v>
      </c>
      <c r="B120" s="49" t="s">
        <v>237</v>
      </c>
      <c r="C120" s="50">
        <v>1</v>
      </c>
      <c r="D120" s="13" t="str">
        <f t="shared" si="0"/>
        <v/>
      </c>
      <c r="F120" s="18" cm="1">
        <f t="array" ref="F120">_xlfn.IFS(C120=1,0,C120=2,0.05,C120=3,0.15,C120=4,0.5,C120=5,1)</f>
        <v>0</v>
      </c>
      <c r="G120">
        <v>22</v>
      </c>
      <c r="H120" t="s">
        <v>220</v>
      </c>
      <c r="I120" s="15" t="s">
        <v>177</v>
      </c>
      <c r="J120" s="21">
        <v>6.5164223716644307E-2</v>
      </c>
    </row>
    <row r="121" spans="1:10" ht="29" x14ac:dyDescent="0.35">
      <c r="A121" s="28">
        <v>4166</v>
      </c>
      <c r="B121" s="29" t="s">
        <v>238</v>
      </c>
      <c r="C121" s="44">
        <v>1</v>
      </c>
      <c r="D121" s="1" t="str">
        <f t="shared" si="0"/>
        <v/>
      </c>
      <c r="F121" s="18" cm="1">
        <f t="array" ref="F121">_xlfn.IFS(C121=1,0,C121=2,0.05,C121=3,0.15,C121=4,0.5,C121=5,1)</f>
        <v>0</v>
      </c>
      <c r="G121">
        <v>22</v>
      </c>
      <c r="H121" t="s">
        <v>220</v>
      </c>
      <c r="I121" s="15" t="s">
        <v>194</v>
      </c>
      <c r="J121" s="21">
        <v>4.3780239109480402E-2</v>
      </c>
    </row>
    <row r="122" spans="1:10" x14ac:dyDescent="0.35">
      <c r="A122" s="45">
        <v>4170</v>
      </c>
      <c r="B122" s="46" t="s">
        <v>239</v>
      </c>
      <c r="C122" s="47"/>
      <c r="D122" s="12"/>
      <c r="F122" s="18"/>
      <c r="G122">
        <v>23</v>
      </c>
      <c r="H122" t="s">
        <v>240</v>
      </c>
      <c r="I122" s="15" t="s">
        <v>4</v>
      </c>
      <c r="J122" s="21">
        <f>1-J123-J124-J125</f>
        <v>0</v>
      </c>
    </row>
    <row r="123" spans="1:10" ht="29" x14ac:dyDescent="0.35">
      <c r="A123" s="48">
        <v>4171</v>
      </c>
      <c r="B123" s="49" t="s">
        <v>241</v>
      </c>
      <c r="C123" s="50">
        <v>1</v>
      </c>
      <c r="D123" s="13" t="str">
        <f>IF(OR(C123=1,C123=2,C123=3,C123=4,C123=5)=TRUE,"","ERRO")</f>
        <v/>
      </c>
      <c r="F123" s="18" cm="1">
        <f t="array" ref="F123">_xlfn.IFS(C123=1,0,C123=2,0.05,C123=3,0.15,C123=4,0.5,C123=5,1)</f>
        <v>0</v>
      </c>
      <c r="G123">
        <v>23</v>
      </c>
      <c r="H123" t="s">
        <v>240</v>
      </c>
      <c r="I123" s="15" t="s">
        <v>48</v>
      </c>
      <c r="J123" s="21">
        <v>0.35125473907205901</v>
      </c>
    </row>
    <row r="124" spans="1:10" ht="43.5" x14ac:dyDescent="0.35">
      <c r="A124" s="28">
        <v>4172</v>
      </c>
      <c r="B124" s="29" t="s">
        <v>242</v>
      </c>
      <c r="C124" s="44">
        <v>1</v>
      </c>
      <c r="D124" s="1" t="str">
        <f>IF(OR(C124=1,C124=2,C124=3,C124=4,C124=5)=TRUE,"","ERRO")</f>
        <v/>
      </c>
      <c r="F124" s="18" cm="1">
        <f t="array" ref="F124">_xlfn.IFS(C124=1,0,C124=2,0.05,C124=3,0.15,C124=4,0.5,C124=5,1)</f>
        <v>0</v>
      </c>
      <c r="G124">
        <v>23</v>
      </c>
      <c r="H124" t="s">
        <v>240</v>
      </c>
      <c r="I124" s="15" t="s">
        <v>111</v>
      </c>
      <c r="J124" s="21">
        <v>0.32212575883369698</v>
      </c>
    </row>
    <row r="125" spans="1:10" ht="29" x14ac:dyDescent="0.35">
      <c r="A125" s="48">
        <v>4173</v>
      </c>
      <c r="B125" s="49" t="s">
        <v>243</v>
      </c>
      <c r="C125" s="50">
        <v>1</v>
      </c>
      <c r="D125" s="13" t="str">
        <f>IF(OR(C125=1,C125=2,C125=3,C125=4,C125=5)=TRUE,"","ERRO")</f>
        <v/>
      </c>
      <c r="F125" s="18" cm="1">
        <f t="array" ref="F125">_xlfn.IFS(C125=1,0,C125=2,0.05,C125=3,0.15,C125=4,0.5,C125=5,1)</f>
        <v>0</v>
      </c>
      <c r="G125">
        <v>23</v>
      </c>
      <c r="H125" t="s">
        <v>240</v>
      </c>
      <c r="I125" s="15" t="s">
        <v>114</v>
      </c>
      <c r="J125" s="21">
        <v>0.32661950209424401</v>
      </c>
    </row>
    <row r="126" spans="1:10" ht="43.5" x14ac:dyDescent="0.35">
      <c r="A126" s="28">
        <v>4174</v>
      </c>
      <c r="B126" s="29" t="s">
        <v>244</v>
      </c>
      <c r="C126" s="44">
        <v>1</v>
      </c>
      <c r="D126" s="1" t="str">
        <f>IF(OR(C126=1,C126=2,C126=3,C126=4,C126=5)=TRUE,"","ERRO")</f>
        <v/>
      </c>
      <c r="F126" s="18" cm="1">
        <f t="array" ref="F126">_xlfn.IFS(C126=1,0,C126=2,0.05,C126=3,0.15,C126=4,0.5,C126=5,1)</f>
        <v>0</v>
      </c>
      <c r="G126">
        <v>24</v>
      </c>
      <c r="H126" t="s">
        <v>245</v>
      </c>
      <c r="I126" s="15" t="s">
        <v>246</v>
      </c>
      <c r="J126" s="21">
        <v>1</v>
      </c>
    </row>
    <row r="127" spans="1:10" ht="29" x14ac:dyDescent="0.35">
      <c r="A127" s="48">
        <v>4175</v>
      </c>
      <c r="B127" s="51" t="s">
        <v>247</v>
      </c>
      <c r="C127" s="50">
        <v>1</v>
      </c>
      <c r="D127" s="13" t="str">
        <f>IF(OR(C127=1,C127=2,C127=3,C127=4,C127=5)=TRUE,"","ERRO")</f>
        <v/>
      </c>
      <c r="F127" s="18" cm="1">
        <f t="array" ref="F127">_xlfn.IFS(C127=1,0,C127=2,0.05,C127=3,0.15,C127=4,0.5,C127=5,1)</f>
        <v>0</v>
      </c>
      <c r="G127">
        <v>26</v>
      </c>
      <c r="H127" t="s">
        <v>248</v>
      </c>
      <c r="I127" s="15" t="s">
        <v>4</v>
      </c>
      <c r="J127" s="21">
        <f>1-J128-J129-J130</f>
        <v>0</v>
      </c>
    </row>
    <row r="128" spans="1:10" x14ac:dyDescent="0.35">
      <c r="A128" s="79" t="s">
        <v>249</v>
      </c>
      <c r="B128" s="79"/>
      <c r="C128" s="47"/>
      <c r="D128" s="47"/>
      <c r="F128" s="18"/>
      <c r="G128">
        <v>26</v>
      </c>
      <c r="H128" t="s">
        <v>248</v>
      </c>
      <c r="I128" s="15" t="s">
        <v>77</v>
      </c>
      <c r="J128" s="21">
        <v>0.279555195635251</v>
      </c>
    </row>
    <row r="129" spans="1:10" x14ac:dyDescent="0.35">
      <c r="A129" s="45">
        <v>4210</v>
      </c>
      <c r="B129" s="46" t="s">
        <v>250</v>
      </c>
      <c r="C129" s="47"/>
      <c r="D129" s="12"/>
      <c r="F129" s="18"/>
      <c r="G129">
        <v>26</v>
      </c>
      <c r="H129" t="s">
        <v>248</v>
      </c>
      <c r="I129" s="15" t="s">
        <v>192</v>
      </c>
      <c r="J129" s="21">
        <v>0.35405587518162301</v>
      </c>
    </row>
    <row r="130" spans="1:10" x14ac:dyDescent="0.35">
      <c r="A130" s="48">
        <v>4211</v>
      </c>
      <c r="B130" s="49" t="s">
        <v>251</v>
      </c>
      <c r="C130" s="52">
        <v>1</v>
      </c>
      <c r="D130" s="13" t="str">
        <f>IF(OR(C130=1,C130=2,C130=3,C130=4,C130=5)=TRUE,"","ERRO")</f>
        <v/>
      </c>
      <c r="F130" s="18" cm="1">
        <f t="array" ref="F130">_xlfn.IFS(C130=1,0,C130=2,0.05,C130=3,0.15,C130=4,0.5,C130=5,1)</f>
        <v>0</v>
      </c>
      <c r="G130">
        <v>26</v>
      </c>
      <c r="H130" t="s">
        <v>248</v>
      </c>
      <c r="I130" s="15" t="s">
        <v>195</v>
      </c>
      <c r="J130" s="21">
        <v>0.36638892918312599</v>
      </c>
    </row>
    <row r="131" spans="1:10" x14ac:dyDescent="0.35">
      <c r="A131" s="28">
        <v>4212</v>
      </c>
      <c r="B131" s="29" t="s">
        <v>252</v>
      </c>
      <c r="C131" s="30">
        <v>1</v>
      </c>
      <c r="D131" s="1" t="str">
        <f>IF(OR(C131=1,C131=2,C131=3,C131=4,C131=5)=TRUE,"","ERRO")</f>
        <v/>
      </c>
      <c r="F131" s="18" cm="1">
        <f t="array" ref="F131">_xlfn.IFS(C131=1,0,C131=2,0.05,C131=3,0.15,C131=4,0.5,C131=5,1)</f>
        <v>0</v>
      </c>
      <c r="G131">
        <v>27</v>
      </c>
      <c r="H131" t="s">
        <v>253</v>
      </c>
      <c r="I131" s="15" t="s">
        <v>4</v>
      </c>
      <c r="J131" s="21">
        <f>1-J132-J133-J134-J135-J136-J137</f>
        <v>9.8532293435482643E-16</v>
      </c>
    </row>
    <row r="132" spans="1:10" x14ac:dyDescent="0.35">
      <c r="A132" s="45">
        <v>4220</v>
      </c>
      <c r="B132" s="46" t="s">
        <v>254</v>
      </c>
      <c r="C132" s="47"/>
      <c r="D132" s="12"/>
      <c r="F132" s="18"/>
      <c r="G132">
        <v>27</v>
      </c>
      <c r="H132" t="s">
        <v>253</v>
      </c>
      <c r="I132" s="15" t="s">
        <v>136</v>
      </c>
      <c r="J132" s="21">
        <v>0.20767240566540801</v>
      </c>
    </row>
    <row r="133" spans="1:10" x14ac:dyDescent="0.35">
      <c r="A133" s="48">
        <v>4221</v>
      </c>
      <c r="B133" s="49" t="s">
        <v>255</v>
      </c>
      <c r="C133" s="52">
        <v>1</v>
      </c>
      <c r="D133" s="13" t="str">
        <f>IF(OR(C133=1,C133=2,C133=3,C133=4,C133=5)=TRUE,"","ERRO")</f>
        <v/>
      </c>
      <c r="F133" s="18" cm="1">
        <f t="array" ref="F133">_xlfn.IFS(C133=1,0,C133=2,0.05,C133=3,0.15,C133=4,0.5,C133=5,1)</f>
        <v>0</v>
      </c>
      <c r="G133">
        <v>27</v>
      </c>
      <c r="H133" t="s">
        <v>253</v>
      </c>
      <c r="I133" s="15" t="s">
        <v>138</v>
      </c>
      <c r="J133" s="21">
        <v>0.18741419272772</v>
      </c>
    </row>
    <row r="134" spans="1:10" x14ac:dyDescent="0.35">
      <c r="A134" s="28">
        <v>4222</v>
      </c>
      <c r="B134" s="29" t="s">
        <v>256</v>
      </c>
      <c r="C134" s="30">
        <v>1</v>
      </c>
      <c r="D134" s="1" t="str">
        <f>IF(OR(C134=1,C134=2,C134=3,C134=4,C134=5)=TRUE,"","ERRO")</f>
        <v/>
      </c>
      <c r="F134" s="18" cm="1">
        <f t="array" ref="F134">_xlfn.IFS(C134=1,0,C134=2,0.05,C134=3,0.15,C134=4,0.5,C134=5,1)</f>
        <v>0</v>
      </c>
      <c r="G134">
        <v>27</v>
      </c>
      <c r="H134" t="s">
        <v>253</v>
      </c>
      <c r="I134" s="15" t="s">
        <v>140</v>
      </c>
      <c r="J134" s="21">
        <v>0.14575864063643601</v>
      </c>
    </row>
    <row r="135" spans="1:10" ht="29" x14ac:dyDescent="0.35">
      <c r="A135" s="48">
        <v>4223</v>
      </c>
      <c r="B135" s="49" t="s">
        <v>257</v>
      </c>
      <c r="C135" s="52">
        <v>1</v>
      </c>
      <c r="D135" s="13" t="str">
        <f>IF(OR(C135=1,C135=2,C135=3,C135=4,C135=5)=TRUE,"","ERRO")</f>
        <v/>
      </c>
      <c r="F135" s="18" cm="1">
        <f t="array" ref="F135">_xlfn.IFS(C135=1,0,C135=2,0.05,C135=3,0.15,C135=4,0.5,C135=5,1)</f>
        <v>0</v>
      </c>
      <c r="G135">
        <v>27</v>
      </c>
      <c r="H135" t="s">
        <v>253</v>
      </c>
      <c r="I135" s="15" t="s">
        <v>148</v>
      </c>
      <c r="J135" s="21">
        <v>0.19423077916350601</v>
      </c>
    </row>
    <row r="136" spans="1:10" ht="29" x14ac:dyDescent="0.35">
      <c r="A136" s="28">
        <v>4224</v>
      </c>
      <c r="B136" s="29" t="s">
        <v>258</v>
      </c>
      <c r="C136" s="30">
        <v>1</v>
      </c>
      <c r="D136" s="1" t="str">
        <f>IF(OR(C136=1,C136=2,C136=3,C136=4,C136=5)=TRUE,"","ERRO")</f>
        <v/>
      </c>
      <c r="F136" s="18" cm="1">
        <f t="array" ref="F136">_xlfn.IFS(C136=1,0,C136=2,0.05,C136=3,0.15,C136=4,0.5,C136=5,1)</f>
        <v>0</v>
      </c>
      <c r="G136">
        <v>27</v>
      </c>
      <c r="H136" t="s">
        <v>253</v>
      </c>
      <c r="I136" s="15" t="s">
        <v>171</v>
      </c>
      <c r="J136" s="21">
        <v>0.15052125619468501</v>
      </c>
    </row>
    <row r="137" spans="1:10" x14ac:dyDescent="0.35">
      <c r="A137" s="45">
        <v>4230</v>
      </c>
      <c r="B137" s="46" t="s">
        <v>259</v>
      </c>
      <c r="C137" s="46"/>
      <c r="D137" s="14"/>
      <c r="F137" s="18"/>
      <c r="G137">
        <v>27</v>
      </c>
      <c r="H137" t="s">
        <v>253</v>
      </c>
      <c r="I137" s="15" t="s">
        <v>199</v>
      </c>
      <c r="J137" s="21">
        <v>0.114402725612244</v>
      </c>
    </row>
    <row r="138" spans="1:10" ht="29" x14ac:dyDescent="0.35">
      <c r="A138" s="48">
        <v>4231</v>
      </c>
      <c r="B138" s="49" t="s">
        <v>260</v>
      </c>
      <c r="C138" s="52">
        <v>1</v>
      </c>
      <c r="D138" s="13" t="str">
        <f>IF(OR(C138=1,C138=2,C138=3,C138=4,C138=5)=TRUE,"","ERRO")</f>
        <v/>
      </c>
      <c r="F138" s="18" cm="1">
        <f t="array" ref="F138">_xlfn.IFS(C138=1,0,C138=2,0.05,C138=3,0.15,C138=4,0.5,C138=5,1)</f>
        <v>0</v>
      </c>
      <c r="G138">
        <v>28</v>
      </c>
      <c r="H138" t="s">
        <v>261</v>
      </c>
      <c r="I138" s="15" t="s">
        <v>4</v>
      </c>
      <c r="J138" s="21">
        <f>1-J139-J140</f>
        <v>0</v>
      </c>
    </row>
    <row r="139" spans="1:10" x14ac:dyDescent="0.35">
      <c r="A139" s="45">
        <v>4240</v>
      </c>
      <c r="B139" s="46" t="s">
        <v>254</v>
      </c>
      <c r="C139" s="47"/>
      <c r="D139" s="12"/>
      <c r="F139" s="18"/>
      <c r="G139">
        <v>28</v>
      </c>
      <c r="H139" t="s">
        <v>261</v>
      </c>
      <c r="I139" s="15" t="s">
        <v>262</v>
      </c>
      <c r="J139" s="21">
        <v>0.51481096495957901</v>
      </c>
    </row>
    <row r="140" spans="1:10" ht="29" x14ac:dyDescent="0.35">
      <c r="A140" s="48">
        <v>4241</v>
      </c>
      <c r="B140" s="49" t="s">
        <v>263</v>
      </c>
      <c r="C140" s="52">
        <v>1</v>
      </c>
      <c r="D140" s="13" t="str">
        <f>IF(OR(C140=1,C140=2,C140=3,C140=4,C140=5)=TRUE,"","ERRO")</f>
        <v/>
      </c>
      <c r="F140" s="18" cm="1">
        <f t="array" ref="F140">_xlfn.IFS(C140=1,0,C140=2,0.05,C140=3,0.15,C140=4,0.5,C140=5,1)</f>
        <v>0</v>
      </c>
      <c r="G140">
        <v>28</v>
      </c>
      <c r="H140" t="s">
        <v>261</v>
      </c>
      <c r="I140" s="15" t="s">
        <v>264</v>
      </c>
      <c r="J140" s="21">
        <v>0.48518903504042099</v>
      </c>
    </row>
    <row r="141" spans="1:10" ht="29" x14ac:dyDescent="0.35">
      <c r="A141" s="28">
        <v>4242</v>
      </c>
      <c r="B141" s="29" t="s">
        <v>265</v>
      </c>
      <c r="C141" s="30">
        <v>1</v>
      </c>
      <c r="D141" s="1" t="str">
        <f>IF(OR(C141=1,C141=2,C141=3,C141=4,C141=5)=TRUE,"","ERRO")</f>
        <v/>
      </c>
      <c r="F141" s="18" cm="1">
        <f t="array" ref="F141">_xlfn.IFS(C141=1,0,C141=2,0.05,C141=3,0.15,C141=4,0.5,C141=5,1)</f>
        <v>0</v>
      </c>
      <c r="G141">
        <v>29</v>
      </c>
      <c r="H141" t="s">
        <v>266</v>
      </c>
      <c r="I141" s="15" t="s">
        <v>4</v>
      </c>
      <c r="J141" s="21">
        <f>1-J142-J143-J144-J145</f>
        <v>0</v>
      </c>
    </row>
    <row r="142" spans="1:10" x14ac:dyDescent="0.35">
      <c r="A142" s="45">
        <v>4250</v>
      </c>
      <c r="B142" s="46" t="s">
        <v>267</v>
      </c>
      <c r="C142" s="47"/>
      <c r="D142" s="12"/>
      <c r="F142" s="18"/>
      <c r="G142">
        <v>29</v>
      </c>
      <c r="H142" t="s">
        <v>266</v>
      </c>
      <c r="I142" s="15" t="s">
        <v>268</v>
      </c>
      <c r="J142" s="21">
        <v>0.212190763484566</v>
      </c>
    </row>
    <row r="143" spans="1:10" x14ac:dyDescent="0.35">
      <c r="A143" s="48">
        <v>4251</v>
      </c>
      <c r="B143" s="49" t="s">
        <v>269</v>
      </c>
      <c r="C143" s="52">
        <v>1</v>
      </c>
      <c r="D143" s="13" t="str">
        <f>IF(OR(C143=1,C143=2,C143=3,C143=4,C143=5)=TRUE,"","ERRO")</f>
        <v/>
      </c>
      <c r="F143" s="18" cm="1">
        <f t="array" ref="F143">_xlfn.IFS(C143=1,0,C143=2,0.05,C143=3,0.15,C143=4,0.5,C143=5,1)</f>
        <v>0</v>
      </c>
      <c r="G143">
        <v>29</v>
      </c>
      <c r="H143" t="s">
        <v>266</v>
      </c>
      <c r="I143" s="15" t="s">
        <v>270</v>
      </c>
      <c r="J143" s="21">
        <v>0.26058294163185203</v>
      </c>
    </row>
    <row r="144" spans="1:10" x14ac:dyDescent="0.35">
      <c r="A144" s="28">
        <v>4252</v>
      </c>
      <c r="B144" s="29" t="s">
        <v>271</v>
      </c>
      <c r="C144" s="30">
        <v>1</v>
      </c>
      <c r="D144" s="1" t="str">
        <f>IF(OR(C144=1,C144=2,C144=3,C144=4,C144=5)=TRUE,"","ERRO")</f>
        <v/>
      </c>
      <c r="F144" s="18" cm="1">
        <f t="array" ref="F144">_xlfn.IFS(C144=1,0,C144=2,0.05,C144=3,0.15,C144=4,0.5,C144=5,1)</f>
        <v>0</v>
      </c>
      <c r="G144">
        <v>29</v>
      </c>
      <c r="H144" t="s">
        <v>266</v>
      </c>
      <c r="I144" s="15" t="s">
        <v>272</v>
      </c>
      <c r="J144" s="21">
        <v>0.27489646803405898</v>
      </c>
    </row>
    <row r="145" spans="1:10" x14ac:dyDescent="0.35">
      <c r="A145" s="48">
        <v>4253</v>
      </c>
      <c r="B145" s="49" t="s">
        <v>273</v>
      </c>
      <c r="C145" s="52">
        <v>1</v>
      </c>
      <c r="D145" s="13" t="str">
        <f>IF(OR(C145=1,C145=2,C145=3,C145=4,C145=5)=TRUE,"","ERRO")</f>
        <v/>
      </c>
      <c r="F145" s="18" cm="1">
        <f t="array" ref="F145">_xlfn.IFS(C145=1,0,C145=2,0.05,C145=3,0.15,C145=4,0.5,C145=5,1)</f>
        <v>0</v>
      </c>
      <c r="G145">
        <v>29</v>
      </c>
      <c r="H145" t="s">
        <v>266</v>
      </c>
      <c r="I145" s="15" t="s">
        <v>274</v>
      </c>
      <c r="J145" s="21">
        <v>0.25232982684952299</v>
      </c>
    </row>
    <row r="146" spans="1:10" x14ac:dyDescent="0.35">
      <c r="A146" s="45">
        <v>4260</v>
      </c>
      <c r="B146" s="46" t="s">
        <v>275</v>
      </c>
      <c r="C146" s="47"/>
      <c r="D146" s="12"/>
      <c r="F146" s="18"/>
      <c r="G146">
        <v>30</v>
      </c>
      <c r="H146" t="s">
        <v>276</v>
      </c>
      <c r="I146" s="15" t="s">
        <v>277</v>
      </c>
      <c r="J146" s="21">
        <v>1</v>
      </c>
    </row>
    <row r="147" spans="1:10" x14ac:dyDescent="0.35">
      <c r="A147" s="48">
        <v>4261</v>
      </c>
      <c r="B147" s="49" t="s">
        <v>278</v>
      </c>
      <c r="C147" s="52">
        <v>1</v>
      </c>
      <c r="D147" s="13" t="str">
        <f t="shared" ref="D147:D152" si="1">IF(OR(C147=1,C147=2,C147=3,C147=4,C147=5)=TRUE,"","ERRO")</f>
        <v/>
      </c>
      <c r="F147" s="18" cm="1">
        <f t="array" ref="F147">_xlfn.IFS(C147=1,0,C147=2,0.05,C147=3,0.15,C147=4,0.5,C147=5,1)</f>
        <v>0</v>
      </c>
      <c r="G147">
        <v>32</v>
      </c>
      <c r="H147" t="s">
        <v>279</v>
      </c>
      <c r="I147" s="15" t="s">
        <v>4</v>
      </c>
      <c r="J147" s="21">
        <f>1-J148-J149-J150-J151-J152-J153-J154</f>
        <v>-9.7144514654701197E-16</v>
      </c>
    </row>
    <row r="148" spans="1:10" ht="29" x14ac:dyDescent="0.35">
      <c r="A148" s="28">
        <v>4262</v>
      </c>
      <c r="B148" s="29" t="s">
        <v>280</v>
      </c>
      <c r="C148" s="30">
        <v>1</v>
      </c>
      <c r="D148" s="1" t="str">
        <f t="shared" si="1"/>
        <v/>
      </c>
      <c r="F148" s="18" cm="1">
        <f t="array" ref="F148">_xlfn.IFS(C148=1,0,C148=2,0.05,C148=3,0.15,C148=4,0.5,C148=5,1)</f>
        <v>0</v>
      </c>
      <c r="G148">
        <v>32</v>
      </c>
      <c r="H148" t="s">
        <v>279</v>
      </c>
      <c r="I148" s="15" t="s">
        <v>281</v>
      </c>
      <c r="J148" s="21">
        <v>0.137900076804024</v>
      </c>
    </row>
    <row r="149" spans="1:10" x14ac:dyDescent="0.35">
      <c r="A149" s="48">
        <v>4263</v>
      </c>
      <c r="B149" s="49" t="s">
        <v>282</v>
      </c>
      <c r="C149" s="52">
        <v>1</v>
      </c>
      <c r="D149" s="13" t="str">
        <f t="shared" si="1"/>
        <v/>
      </c>
      <c r="F149" s="18" cm="1">
        <f t="array" ref="F149">_xlfn.IFS(C149=1,0,C149=2,0.05,C149=3,0.15,C149=4,0.5,C149=5,1)</f>
        <v>0</v>
      </c>
      <c r="G149">
        <v>32</v>
      </c>
      <c r="H149" t="s">
        <v>279</v>
      </c>
      <c r="I149" s="15" t="s">
        <v>283</v>
      </c>
      <c r="J149" s="21">
        <v>0.14188693382286099</v>
      </c>
    </row>
    <row r="150" spans="1:10" x14ac:dyDescent="0.35">
      <c r="A150" s="28">
        <v>4264</v>
      </c>
      <c r="B150" s="29" t="s">
        <v>284</v>
      </c>
      <c r="C150" s="30">
        <v>1</v>
      </c>
      <c r="D150" s="1" t="str">
        <f t="shared" si="1"/>
        <v/>
      </c>
      <c r="F150" s="18" cm="1">
        <f t="array" ref="F150">_xlfn.IFS(C150=1,0,C150=2,0.05,C150=3,0.15,C150=4,0.5,C150=5,1)</f>
        <v>0</v>
      </c>
      <c r="G150">
        <v>32</v>
      </c>
      <c r="H150" t="s">
        <v>279</v>
      </c>
      <c r="I150" s="15" t="s">
        <v>32</v>
      </c>
      <c r="J150" s="21">
        <v>0.150641113396733</v>
      </c>
    </row>
    <row r="151" spans="1:10" x14ac:dyDescent="0.35">
      <c r="A151" s="48">
        <v>4265</v>
      </c>
      <c r="B151" s="49" t="s">
        <v>285</v>
      </c>
      <c r="C151" s="52">
        <v>1</v>
      </c>
      <c r="D151" s="13" t="str">
        <f t="shared" si="1"/>
        <v/>
      </c>
      <c r="F151" s="18" cm="1">
        <f t="array" ref="F151">_xlfn.IFS(C151=1,0,C151=2,0.05,C151=3,0.15,C151=4,0.5,C151=5,1)</f>
        <v>0</v>
      </c>
      <c r="G151">
        <v>32</v>
      </c>
      <c r="H151" t="s">
        <v>279</v>
      </c>
      <c r="I151" s="15" t="s">
        <v>34</v>
      </c>
      <c r="J151" s="21">
        <v>0.14008610086051701</v>
      </c>
    </row>
    <row r="152" spans="1:10" ht="29" x14ac:dyDescent="0.35">
      <c r="A152" s="28">
        <v>4266</v>
      </c>
      <c r="B152" s="29" t="s">
        <v>286</v>
      </c>
      <c r="C152" s="30">
        <v>1</v>
      </c>
      <c r="D152" s="1" t="str">
        <f t="shared" si="1"/>
        <v/>
      </c>
      <c r="F152" s="18" cm="1">
        <f t="array" ref="F152">_xlfn.IFS(C152=1,0,C152=2,0.05,C152=3,0.15,C152=4,0.5,C152=5,1)</f>
        <v>0</v>
      </c>
      <c r="G152">
        <v>32</v>
      </c>
      <c r="H152" t="s">
        <v>279</v>
      </c>
      <c r="I152" s="15" t="s">
        <v>36</v>
      </c>
      <c r="J152" s="21">
        <v>0.15691972209420599</v>
      </c>
    </row>
    <row r="153" spans="1:10" x14ac:dyDescent="0.35">
      <c r="A153" s="45">
        <v>4270</v>
      </c>
      <c r="B153" s="46" t="s">
        <v>287</v>
      </c>
      <c r="C153" s="46"/>
      <c r="D153" s="14"/>
      <c r="F153" s="18"/>
      <c r="G153">
        <v>32</v>
      </c>
      <c r="H153" t="s">
        <v>279</v>
      </c>
      <c r="I153" s="15" t="s">
        <v>38</v>
      </c>
      <c r="J153" s="21">
        <v>0.14695176674407101</v>
      </c>
    </row>
    <row r="154" spans="1:10" x14ac:dyDescent="0.35">
      <c r="A154" s="48">
        <v>4271</v>
      </c>
      <c r="B154" s="49" t="s">
        <v>288</v>
      </c>
      <c r="C154" s="52">
        <v>1</v>
      </c>
      <c r="D154" s="13" t="str">
        <f>IF(OR(C154=1,C154=2,C154=3,C154=4,C154=5)=TRUE,"","ERRO")</f>
        <v/>
      </c>
      <c r="F154" s="18" cm="1">
        <f t="array" ref="F154">_xlfn.IFS(C154=1,0,C154=2,0.05,C154=3,0.15,C154=4,0.5,C154=5,1)</f>
        <v>0</v>
      </c>
      <c r="G154">
        <v>32</v>
      </c>
      <c r="H154" t="s">
        <v>279</v>
      </c>
      <c r="I154" s="15" t="s">
        <v>40</v>
      </c>
      <c r="J154" s="21">
        <v>0.125614286277589</v>
      </c>
    </row>
    <row r="155" spans="1:10" ht="43.5" x14ac:dyDescent="0.35">
      <c r="A155" s="54" t="s">
        <v>289</v>
      </c>
      <c r="B155" s="57" t="s">
        <v>290</v>
      </c>
      <c r="C155" s="56">
        <v>1</v>
      </c>
      <c r="D155" s="1" t="str">
        <f>IF(OR(C155=1,C155=5)=TRUE,"","ERRO")</f>
        <v/>
      </c>
      <c r="F155" s="18" cm="1">
        <f t="array" ref="F155">_xlfn.IFS(C155=1,0,C155=5,1)</f>
        <v>0</v>
      </c>
      <c r="G155">
        <v>33</v>
      </c>
      <c r="H155" t="s">
        <v>291</v>
      </c>
      <c r="I155" s="15" t="s">
        <v>4</v>
      </c>
      <c r="J155" s="21">
        <f>1-J156-J157-J158</f>
        <v>2.0539125955565396E-15</v>
      </c>
    </row>
    <row r="156" spans="1:10" x14ac:dyDescent="0.35">
      <c r="A156" s="45">
        <v>4280</v>
      </c>
      <c r="B156" s="46" t="s">
        <v>292</v>
      </c>
      <c r="C156" s="46"/>
      <c r="D156" s="14"/>
      <c r="F156" s="18"/>
      <c r="G156">
        <v>33</v>
      </c>
      <c r="H156" t="s">
        <v>291</v>
      </c>
      <c r="I156" s="15" t="s">
        <v>293</v>
      </c>
      <c r="J156" s="21">
        <v>0.36895476825705398</v>
      </c>
    </row>
    <row r="157" spans="1:10" x14ac:dyDescent="0.35">
      <c r="A157" s="48">
        <v>4281</v>
      </c>
      <c r="B157" s="49" t="s">
        <v>294</v>
      </c>
      <c r="C157" s="52">
        <v>1</v>
      </c>
      <c r="D157" s="13" t="str">
        <f>IF(OR(C157=1,C157=2,C157=3,C157=4,C157=5)=TRUE,"","ERRO")</f>
        <v/>
      </c>
      <c r="F157" s="18" cm="1">
        <f t="array" ref="F157">_xlfn.IFS(C157=1,0,C157=2,0.05,C157=3,0.15,C157=4,0.5,C157=5,1)</f>
        <v>0</v>
      </c>
      <c r="G157">
        <v>33</v>
      </c>
      <c r="H157" t="s">
        <v>291</v>
      </c>
      <c r="I157" s="15" t="s">
        <v>295</v>
      </c>
      <c r="J157" s="21">
        <v>0.29642722888647499</v>
      </c>
    </row>
    <row r="158" spans="1:10" x14ac:dyDescent="0.35">
      <c r="A158" s="79" t="s">
        <v>296</v>
      </c>
      <c r="B158" s="79"/>
      <c r="C158" s="47"/>
      <c r="D158" s="47"/>
      <c r="F158" s="18"/>
      <c r="G158">
        <v>33</v>
      </c>
      <c r="H158" t="s">
        <v>291</v>
      </c>
      <c r="I158" s="15" t="s">
        <v>297</v>
      </c>
      <c r="J158" s="21">
        <v>0.33461800285646898</v>
      </c>
    </row>
    <row r="159" spans="1:10" x14ac:dyDescent="0.35">
      <c r="A159" s="45">
        <v>4310</v>
      </c>
      <c r="B159" s="46" t="s">
        <v>298</v>
      </c>
      <c r="C159" s="47"/>
      <c r="D159" s="12"/>
      <c r="F159" s="18"/>
      <c r="G159">
        <v>34</v>
      </c>
      <c r="H159" t="s">
        <v>299</v>
      </c>
      <c r="I159" s="15" t="s">
        <v>4</v>
      </c>
      <c r="J159" s="21">
        <f>1-J160-J161-J162-J163-J164-J165</f>
        <v>2.0261570199409107E-15</v>
      </c>
    </row>
    <row r="160" spans="1:10" x14ac:dyDescent="0.35">
      <c r="A160" s="48">
        <v>4311</v>
      </c>
      <c r="B160" s="49" t="s">
        <v>300</v>
      </c>
      <c r="C160" s="52">
        <v>1</v>
      </c>
      <c r="D160" s="13" t="str">
        <f>IF(OR(C160=1,C160=2,C160=3,C160=4,C160=5)=TRUE,"","ERRO")</f>
        <v/>
      </c>
      <c r="F160" s="18" cm="1">
        <f t="array" ref="F160">_xlfn.IFS(C160=1,0,C160=2,0.05,C160=3,0.15,C160=4,0.5,C160=5,1)</f>
        <v>0</v>
      </c>
      <c r="G160">
        <v>34</v>
      </c>
      <c r="H160" t="s">
        <v>299</v>
      </c>
      <c r="I160" s="15" t="s">
        <v>301</v>
      </c>
      <c r="J160" s="21">
        <v>0.16397544376176701</v>
      </c>
    </row>
    <row r="161" spans="1:10" ht="43.5" x14ac:dyDescent="0.35">
      <c r="A161" s="28">
        <v>4312</v>
      </c>
      <c r="B161" s="29" t="s">
        <v>302</v>
      </c>
      <c r="C161" s="30">
        <v>1</v>
      </c>
      <c r="D161" s="1" t="str">
        <f>IF(OR(C161=1,C161=2,C161=3,C161=4,C161=5)=TRUE,"","ERRO")</f>
        <v/>
      </c>
      <c r="F161" s="18" cm="1">
        <f t="array" ref="F161">_xlfn.IFS(C161=1,0,C161=2,0.05,C161=3,0.15,C161=4,0.5,C161=5,1)</f>
        <v>0</v>
      </c>
      <c r="G161">
        <v>34</v>
      </c>
      <c r="H161" t="s">
        <v>299</v>
      </c>
      <c r="I161" s="15" t="s">
        <v>303</v>
      </c>
      <c r="J161" s="21">
        <v>0.18829689532090799</v>
      </c>
    </row>
    <row r="162" spans="1:10" x14ac:dyDescent="0.35">
      <c r="A162" s="45">
        <v>4320</v>
      </c>
      <c r="B162" s="46" t="s">
        <v>304</v>
      </c>
      <c r="C162" s="47"/>
      <c r="D162" s="12"/>
      <c r="F162" s="18"/>
      <c r="G162">
        <v>34</v>
      </c>
      <c r="H162" t="s">
        <v>299</v>
      </c>
      <c r="I162" s="15" t="s">
        <v>305</v>
      </c>
      <c r="J162" s="21">
        <v>0.18530117810828101</v>
      </c>
    </row>
    <row r="163" spans="1:10" ht="29" x14ac:dyDescent="0.35">
      <c r="A163" s="48">
        <v>4321</v>
      </c>
      <c r="B163" s="49" t="s">
        <v>306</v>
      </c>
      <c r="C163" s="52">
        <v>1</v>
      </c>
      <c r="D163" s="13" t="str">
        <f>IF(OR(C163=1,C163=2,C163=3,C163=4,C163=5)=TRUE,"","ERRO")</f>
        <v/>
      </c>
      <c r="F163" s="18" cm="1">
        <f t="array" ref="F163">_xlfn.IFS(C163=1,0,C163=2,0.05,C163=3,0.15,C163=4,0.5,C163=5,1)</f>
        <v>0</v>
      </c>
      <c r="G163">
        <v>34</v>
      </c>
      <c r="H163" t="s">
        <v>299</v>
      </c>
      <c r="I163" s="15" t="s">
        <v>307</v>
      </c>
      <c r="J163" s="21">
        <v>0.15367888307152</v>
      </c>
    </row>
    <row r="164" spans="1:10" ht="29" x14ac:dyDescent="0.35">
      <c r="A164" s="28">
        <v>4322</v>
      </c>
      <c r="B164" s="29" t="s">
        <v>308</v>
      </c>
      <c r="C164" s="30">
        <v>1</v>
      </c>
      <c r="D164" s="1" t="str">
        <f>IF(OR(C164=1,C164=2,C164=3,C164=4,C164=5)=TRUE,"","ERRO")</f>
        <v/>
      </c>
      <c r="F164" s="18" cm="1">
        <f t="array" ref="F164">_xlfn.IFS(C164=1,0,C164=2,0.05,C164=3,0.15,C164=4,0.5,C164=5,1)</f>
        <v>0</v>
      </c>
      <c r="G164">
        <v>34</v>
      </c>
      <c r="H164" t="s">
        <v>299</v>
      </c>
      <c r="I164" s="15" t="s">
        <v>309</v>
      </c>
      <c r="J164" s="21">
        <v>0.16348924360280201</v>
      </c>
    </row>
    <row r="165" spans="1:10" ht="29" x14ac:dyDescent="0.35">
      <c r="A165" s="48">
        <v>4323</v>
      </c>
      <c r="B165" s="49" t="s">
        <v>310</v>
      </c>
      <c r="C165" s="53">
        <v>1</v>
      </c>
      <c r="D165" s="13" t="str">
        <f>IF(OR(C165=1,C165=2,C165=3,C165=4,C165=5)=TRUE,"","ERRO")</f>
        <v/>
      </c>
      <c r="F165" s="18" cm="1">
        <f t="array" ref="F165">_xlfn.IFS(C165=1,0,C165=2,0.05,C165=3,0.15,C165=4,0.5,C165=5,1)</f>
        <v>0</v>
      </c>
      <c r="G165">
        <v>34</v>
      </c>
      <c r="H165" t="s">
        <v>299</v>
      </c>
      <c r="I165" s="15" t="s">
        <v>311</v>
      </c>
      <c r="J165" s="21">
        <v>0.14525835613471999</v>
      </c>
    </row>
    <row r="166" spans="1:10" x14ac:dyDescent="0.35">
      <c r="A166" s="45">
        <v>4330</v>
      </c>
      <c r="B166" s="46" t="s">
        <v>312</v>
      </c>
      <c r="C166" s="46"/>
      <c r="D166" s="14"/>
      <c r="F166" s="18"/>
      <c r="G166">
        <v>35</v>
      </c>
      <c r="H166" t="s">
        <v>313</v>
      </c>
      <c r="I166" s="15" t="s">
        <v>314</v>
      </c>
      <c r="J166" s="21">
        <v>1</v>
      </c>
    </row>
    <row r="167" spans="1:10" x14ac:dyDescent="0.35">
      <c r="A167" s="48">
        <v>4331</v>
      </c>
      <c r="B167" s="49" t="s">
        <v>315</v>
      </c>
      <c r="C167" s="52">
        <v>1</v>
      </c>
      <c r="D167" s="13" t="str">
        <f>IF(OR(C167=1,C167=2,C167=3,C167=4,C167=5)=TRUE,"","ERRO")</f>
        <v/>
      </c>
      <c r="F167" s="18" cm="1">
        <f t="array" ref="F167">_xlfn.IFS(C167=1,0,C167=2,0.05,C167=3,0.15,C167=4,0.5,C167=5,1)</f>
        <v>0</v>
      </c>
      <c r="G167">
        <v>37</v>
      </c>
      <c r="H167" t="s">
        <v>316</v>
      </c>
      <c r="I167" s="15" t="s">
        <v>317</v>
      </c>
      <c r="J167" s="21">
        <v>1</v>
      </c>
    </row>
    <row r="168" spans="1:10" x14ac:dyDescent="0.35">
      <c r="A168" s="45">
        <v>4340</v>
      </c>
      <c r="B168" s="46" t="s">
        <v>318</v>
      </c>
      <c r="C168" s="47"/>
      <c r="D168" s="12"/>
      <c r="F168" s="18"/>
      <c r="G168">
        <v>39</v>
      </c>
      <c r="H168" t="s">
        <v>319</v>
      </c>
      <c r="I168" s="15" t="s">
        <v>4</v>
      </c>
      <c r="J168" s="21">
        <f>1-J169-J170-J171</f>
        <v>0</v>
      </c>
    </row>
    <row r="169" spans="1:10" ht="29" x14ac:dyDescent="0.35">
      <c r="A169" s="48">
        <v>4341</v>
      </c>
      <c r="B169" s="49" t="s">
        <v>320</v>
      </c>
      <c r="C169" s="52">
        <v>1</v>
      </c>
      <c r="D169" s="13" t="str">
        <f>IF(OR(C169=1,C169=2,C169=3,C169=4,C169=5)=TRUE,"","ERRO")</f>
        <v/>
      </c>
      <c r="F169" s="18" cm="1">
        <f t="array" ref="F169">_xlfn.IFS(C169=1,0,C169=2,0.05,C169=3,0.15,C169=4,0.5,C169=5,1)</f>
        <v>0</v>
      </c>
      <c r="G169">
        <v>39</v>
      </c>
      <c r="H169" t="s">
        <v>319</v>
      </c>
      <c r="I169" s="15" t="s">
        <v>321</v>
      </c>
      <c r="J169" s="21">
        <v>0.34504198379072898</v>
      </c>
    </row>
    <row r="170" spans="1:10" x14ac:dyDescent="0.35">
      <c r="A170" s="28">
        <v>4342</v>
      </c>
      <c r="B170" s="29" t="s">
        <v>322</v>
      </c>
      <c r="C170" s="30">
        <v>1</v>
      </c>
      <c r="D170" s="1" t="str">
        <f>IF(OR(C170=1,C170=2,C170=3,C170=4,C170=5)=TRUE,"","ERRO")</f>
        <v/>
      </c>
      <c r="F170" s="18" cm="1">
        <f t="array" ref="F170">_xlfn.IFS(C170=1,0,C170=2,0.05,C170=3,0.15,C170=4,0.5,C170=5,1)</f>
        <v>0</v>
      </c>
      <c r="G170">
        <v>39</v>
      </c>
      <c r="H170" t="s">
        <v>319</v>
      </c>
      <c r="I170" s="15" t="s">
        <v>323</v>
      </c>
      <c r="J170" s="21">
        <v>0.282009238777987</v>
      </c>
    </row>
    <row r="171" spans="1:10" x14ac:dyDescent="0.35">
      <c r="A171" s="48">
        <v>4343</v>
      </c>
      <c r="B171" s="49" t="s">
        <v>324</v>
      </c>
      <c r="C171" s="52">
        <v>1</v>
      </c>
      <c r="D171" s="13" t="str">
        <f>IF(OR(C171=1,C171=2,C171=3,C171=4,C171=5)=TRUE,"","ERRO")</f>
        <v/>
      </c>
      <c r="F171" s="18" cm="1">
        <f t="array" ref="F171">_xlfn.IFS(C171=1,0,C171=2,0.05,C171=3,0.15,C171=4,0.5,C171=5,1)</f>
        <v>0</v>
      </c>
      <c r="G171">
        <v>39</v>
      </c>
      <c r="H171" t="s">
        <v>319</v>
      </c>
      <c r="I171" s="15" t="s">
        <v>325</v>
      </c>
      <c r="J171" s="21">
        <v>0.37294877743128402</v>
      </c>
    </row>
    <row r="172" spans="1:10" x14ac:dyDescent="0.35">
      <c r="A172" s="45">
        <v>4350</v>
      </c>
      <c r="B172" s="46" t="s">
        <v>326</v>
      </c>
      <c r="C172" s="47"/>
      <c r="D172" s="12"/>
      <c r="F172" s="18"/>
      <c r="G172">
        <v>40</v>
      </c>
      <c r="H172" t="s">
        <v>327</v>
      </c>
      <c r="I172" s="15" t="s">
        <v>4</v>
      </c>
      <c r="J172" s="21">
        <f>1-J173-J174-J175</f>
        <v>0</v>
      </c>
    </row>
    <row r="173" spans="1:10" x14ac:dyDescent="0.35">
      <c r="A173" s="48">
        <v>4351</v>
      </c>
      <c r="B173" s="49" t="s">
        <v>328</v>
      </c>
      <c r="C173" s="52">
        <v>1</v>
      </c>
      <c r="D173" s="13" t="str">
        <f>IF(OR(C173=1,C173=2,C173=3,C173=4,C173=5)=TRUE,"","ERRO")</f>
        <v/>
      </c>
      <c r="F173" s="18" cm="1">
        <f t="array" ref="F173">_xlfn.IFS(C173=1,0,C173=2,0.05,C173=3,0.15,C173=4,0.5,C173=5,1)</f>
        <v>0</v>
      </c>
      <c r="G173">
        <v>40</v>
      </c>
      <c r="H173" t="s">
        <v>327</v>
      </c>
      <c r="I173" s="15" t="s">
        <v>245</v>
      </c>
      <c r="J173" s="21">
        <v>0.31834996710889202</v>
      </c>
    </row>
    <row r="174" spans="1:10" ht="58" x14ac:dyDescent="0.35">
      <c r="A174" s="28">
        <v>4352</v>
      </c>
      <c r="B174" s="29" t="s">
        <v>329</v>
      </c>
      <c r="C174" s="30">
        <v>1</v>
      </c>
      <c r="D174" s="1" t="str">
        <f>IF(OR(C174=1,C174=2,C174=3,C174=4,C174=5)=TRUE,"","ERRO")</f>
        <v/>
      </c>
      <c r="F174" s="18" cm="1">
        <f t="array" ref="F174">_xlfn.IFS(C174=1,0,C174=2,0.05,C174=3,0.15,C174=4,0.5,C174=5,1)</f>
        <v>0</v>
      </c>
      <c r="G174">
        <v>40</v>
      </c>
      <c r="H174" t="s">
        <v>327</v>
      </c>
      <c r="I174" s="15" t="s">
        <v>248</v>
      </c>
      <c r="J174" s="21">
        <v>0.291931623007395</v>
      </c>
    </row>
    <row r="175" spans="1:10" x14ac:dyDescent="0.35">
      <c r="A175" s="45">
        <v>4360</v>
      </c>
      <c r="B175" s="46" t="s">
        <v>330</v>
      </c>
      <c r="C175" s="47"/>
      <c r="D175" s="12"/>
      <c r="F175" s="18"/>
      <c r="G175">
        <v>40</v>
      </c>
      <c r="H175" t="s">
        <v>327</v>
      </c>
      <c r="I175" s="15" t="s">
        <v>240</v>
      </c>
      <c r="J175" s="21">
        <v>0.38971840988371298</v>
      </c>
    </row>
    <row r="176" spans="1:10" ht="29" x14ac:dyDescent="0.35">
      <c r="A176" s="48">
        <v>4361</v>
      </c>
      <c r="B176" s="49" t="s">
        <v>331</v>
      </c>
      <c r="C176" s="52">
        <v>1</v>
      </c>
      <c r="D176" s="13" t="str">
        <f>IF(OR(C176=1,C176=2,C176=3,C176=4,C176=5)=TRUE,"","ERRO")</f>
        <v/>
      </c>
      <c r="F176" s="18" cm="1">
        <f t="array" ref="F176">_xlfn.IFS(C176=1,0,C176=2,0.05,C176=3,0.15,C176=4,0.5,C176=5,1)</f>
        <v>0</v>
      </c>
      <c r="G176">
        <v>41</v>
      </c>
      <c r="H176" t="s">
        <v>332</v>
      </c>
      <c r="I176" s="15" t="s">
        <v>4</v>
      </c>
      <c r="J176" s="21">
        <f>1-J177-J178-J179-J180-J181-J182</f>
        <v>9.8532293435482643E-16</v>
      </c>
    </row>
    <row r="177" spans="1:10" ht="29" x14ac:dyDescent="0.35">
      <c r="A177" s="54" t="s">
        <v>323</v>
      </c>
      <c r="B177" s="57" t="s">
        <v>333</v>
      </c>
      <c r="C177" s="56">
        <v>1</v>
      </c>
      <c r="D177" s="1" t="str">
        <f>IF(OR(C177=1,C177=5)=TRUE,"","ERRO")</f>
        <v/>
      </c>
      <c r="F177" s="18" cm="1">
        <f t="array" ref="F177">_xlfn.IFS(C177=1,0,C177=5,1)</f>
        <v>0</v>
      </c>
      <c r="G177">
        <v>41</v>
      </c>
      <c r="H177" t="s">
        <v>332</v>
      </c>
      <c r="I177" s="15" t="s">
        <v>291</v>
      </c>
      <c r="J177" s="21">
        <v>0.17722676235408799</v>
      </c>
    </row>
    <row r="178" spans="1:10" ht="43.5" x14ac:dyDescent="0.35">
      <c r="A178" s="48">
        <v>4362</v>
      </c>
      <c r="B178" s="49" t="s">
        <v>334</v>
      </c>
      <c r="C178" s="52">
        <v>1</v>
      </c>
      <c r="D178" s="13" t="str">
        <f>IF(OR(C178=1,C178=2,C178=3,C178=4,C178=5)=TRUE,"","ERRO")</f>
        <v/>
      </c>
      <c r="F178" s="18" cm="1">
        <f t="array" ref="F178">_xlfn.IFS(C178=1,0,C178=2,0.05,C178=3,0.15,C178=4,0.5,C178=5,1)</f>
        <v>0</v>
      </c>
      <c r="G178">
        <v>41</v>
      </c>
      <c r="H178" t="s">
        <v>332</v>
      </c>
      <c r="I178" s="15" t="s">
        <v>299</v>
      </c>
      <c r="J178" s="21">
        <v>0.275549073714698</v>
      </c>
    </row>
    <row r="179" spans="1:10" ht="29" x14ac:dyDescent="0.35">
      <c r="A179" s="54" t="s">
        <v>325</v>
      </c>
      <c r="B179" s="57" t="s">
        <v>335</v>
      </c>
      <c r="C179" s="56">
        <v>1</v>
      </c>
      <c r="D179" s="1" t="str">
        <f>IF(OR(C179=1,C179=5)=TRUE,"","ERRO")</f>
        <v/>
      </c>
      <c r="F179" s="18" cm="1">
        <f t="array" ref="F179">_xlfn.IFS(C179=1,0,C179=5,1)</f>
        <v>0</v>
      </c>
      <c r="G179">
        <v>41</v>
      </c>
      <c r="H179" t="s">
        <v>332</v>
      </c>
      <c r="I179" s="15" t="s">
        <v>40</v>
      </c>
      <c r="J179" s="21">
        <v>0.16413030605485601</v>
      </c>
    </row>
    <row r="180" spans="1:10" x14ac:dyDescent="0.35">
      <c r="A180" s="45">
        <v>4370</v>
      </c>
      <c r="B180" s="46" t="s">
        <v>336</v>
      </c>
      <c r="C180" s="46"/>
      <c r="D180" s="14"/>
      <c r="F180" s="18"/>
      <c r="G180">
        <v>41</v>
      </c>
      <c r="H180" t="s">
        <v>332</v>
      </c>
      <c r="I180" s="15" t="s">
        <v>283</v>
      </c>
      <c r="J180" s="21">
        <v>0.21705884492216199</v>
      </c>
    </row>
    <row r="181" spans="1:10" x14ac:dyDescent="0.35">
      <c r="A181" s="48">
        <v>4371</v>
      </c>
      <c r="B181" s="49" t="s">
        <v>337</v>
      </c>
      <c r="C181" s="52">
        <v>1</v>
      </c>
      <c r="D181" s="13" t="str">
        <f>IF(OR(C181=1,C181=2,C181=3,C181=4,C181=5)=TRUE,"","ERRO")</f>
        <v/>
      </c>
      <c r="F181" s="18" cm="1">
        <f t="array" ref="F181">_xlfn.IFS(C181=1,0,C181=2,0.05,C181=3,0.15,C181=4,0.5,C181=5,1)</f>
        <v>0</v>
      </c>
      <c r="G181">
        <v>41</v>
      </c>
      <c r="H181" t="s">
        <v>332</v>
      </c>
      <c r="I181" s="15" t="s">
        <v>289</v>
      </c>
      <c r="J181" s="21">
        <v>8.6458822741615204E-2</v>
      </c>
    </row>
    <row r="182" spans="1:10" x14ac:dyDescent="0.35">
      <c r="A182" s="79" t="s">
        <v>338</v>
      </c>
      <c r="B182" s="79"/>
      <c r="C182" s="47"/>
      <c r="D182" s="47"/>
      <c r="F182" s="18"/>
      <c r="G182">
        <v>41</v>
      </c>
      <c r="H182" t="s">
        <v>332</v>
      </c>
      <c r="I182" s="15" t="s">
        <v>195</v>
      </c>
      <c r="J182" s="21">
        <v>7.9576190212579903E-2</v>
      </c>
    </row>
    <row r="183" spans="1:10" x14ac:dyDescent="0.35">
      <c r="A183" s="45">
        <v>4410</v>
      </c>
      <c r="B183" s="46" t="s">
        <v>339</v>
      </c>
      <c r="C183" s="47"/>
      <c r="D183" s="12"/>
      <c r="F183" s="18"/>
      <c r="G183">
        <v>42</v>
      </c>
      <c r="H183" t="s">
        <v>340</v>
      </c>
      <c r="I183" s="15" t="s">
        <v>4</v>
      </c>
      <c r="J183" s="21">
        <f>1-J184-J185-J186-J187-J189-J188-J190</f>
        <v>0</v>
      </c>
    </row>
    <row r="184" spans="1:10" x14ac:dyDescent="0.35">
      <c r="A184" s="48">
        <v>4411</v>
      </c>
      <c r="B184" s="49" t="s">
        <v>341</v>
      </c>
      <c r="C184" s="52">
        <v>1</v>
      </c>
      <c r="D184" s="13" t="str">
        <f>IF(OR(C184=1,C184=2,C184=3,C184=4,C184=5)=TRUE,"","ERRO")</f>
        <v/>
      </c>
      <c r="F184" s="18" cm="1">
        <f t="array" ref="F184">_xlfn.IFS(C184=1,0,C184=2,0.05,C184=3,0.15,C184=4,0.5,C184=5,1)</f>
        <v>0</v>
      </c>
      <c r="G184">
        <v>42</v>
      </c>
      <c r="H184" t="s">
        <v>340</v>
      </c>
      <c r="I184" s="15" t="s">
        <v>266</v>
      </c>
      <c r="J184" s="21">
        <v>0.17105138796955299</v>
      </c>
    </row>
    <row r="185" spans="1:10" ht="43.5" x14ac:dyDescent="0.35">
      <c r="A185" s="28">
        <v>4412</v>
      </c>
      <c r="B185" s="29" t="s">
        <v>342</v>
      </c>
      <c r="C185" s="30">
        <v>1</v>
      </c>
      <c r="D185" s="1" t="str">
        <f>IF(OR(C185=1,C185=2,C185=3,C185=4,C185=5)=TRUE,"","ERRO")</f>
        <v/>
      </c>
      <c r="F185" s="18" cm="1">
        <f t="array" ref="F185">_xlfn.IFS(C185=1,0,C185=2,0.05,C185=3,0.15,C185=4,0.5,C185=5,1)</f>
        <v>0</v>
      </c>
      <c r="G185">
        <v>42</v>
      </c>
      <c r="H185" t="s">
        <v>340</v>
      </c>
      <c r="I185" s="15" t="s">
        <v>276</v>
      </c>
      <c r="J185" s="21">
        <v>0.114080119632257</v>
      </c>
    </row>
    <row r="186" spans="1:10" ht="29" x14ac:dyDescent="0.35">
      <c r="A186" s="48">
        <v>4413</v>
      </c>
      <c r="B186" s="49" t="s">
        <v>343</v>
      </c>
      <c r="C186" s="52">
        <v>1</v>
      </c>
      <c r="D186" s="13" t="str">
        <f>IF(OR(C186=1,C186=2,C186=3,C186=4,C186=5)=TRUE,"","ERRO")</f>
        <v/>
      </c>
      <c r="F186" s="18" cm="1">
        <f t="array" ref="F186">_xlfn.IFS(C186=1,0,C186=2,0.05,C186=3,0.15,C186=4,0.5,C186=5,1)</f>
        <v>0</v>
      </c>
      <c r="G186">
        <v>42</v>
      </c>
      <c r="H186" t="s">
        <v>340</v>
      </c>
      <c r="I186" s="15" t="s">
        <v>279</v>
      </c>
      <c r="J186" s="21">
        <v>0.14671815096853999</v>
      </c>
    </row>
    <row r="187" spans="1:10" x14ac:dyDescent="0.35">
      <c r="A187" s="28">
        <v>4414</v>
      </c>
      <c r="B187" s="29" t="s">
        <v>344</v>
      </c>
      <c r="C187" s="30">
        <v>1</v>
      </c>
      <c r="D187" s="1" t="str">
        <f>IF(OR(C187=1,C187=2,C187=3,C187=4,C187=5)=TRUE,"","ERRO")</f>
        <v/>
      </c>
      <c r="F187" s="18" cm="1">
        <f t="array" ref="F187">_xlfn.IFS(C187=1,0,C187=2,0.05,C187=3,0.15,C187=4,0.5,C187=5,1)</f>
        <v>0</v>
      </c>
      <c r="G187">
        <v>42</v>
      </c>
      <c r="H187" t="s">
        <v>340</v>
      </c>
      <c r="I187" s="15" t="s">
        <v>332</v>
      </c>
      <c r="J187" s="21">
        <v>0.225503239695377</v>
      </c>
    </row>
    <row r="188" spans="1:10" x14ac:dyDescent="0.35">
      <c r="A188" s="48">
        <v>4415</v>
      </c>
      <c r="B188" s="49" t="s">
        <v>345</v>
      </c>
      <c r="C188" s="52">
        <v>1</v>
      </c>
      <c r="D188" s="13" t="str">
        <f>IF(OR(C188=1,C188=2,C188=3,C188=4,C188=5)=TRUE,"","ERRO")</f>
        <v/>
      </c>
      <c r="F188" s="18" cm="1">
        <f t="array" ref="F188">_xlfn.IFS(C188=1,0,C188=2,0.05,C188=3,0.15,C188=4,0.5,C188=5,1)</f>
        <v>0</v>
      </c>
      <c r="G188">
        <v>42</v>
      </c>
      <c r="H188" t="s">
        <v>340</v>
      </c>
      <c r="I188" s="15" t="s">
        <v>313</v>
      </c>
      <c r="J188" s="21">
        <v>0.11787679274167601</v>
      </c>
    </row>
    <row r="189" spans="1:10" x14ac:dyDescent="0.35">
      <c r="A189" s="45">
        <v>4420</v>
      </c>
      <c r="B189" s="46" t="s">
        <v>346</v>
      </c>
      <c r="C189" s="47"/>
      <c r="D189" s="12"/>
      <c r="F189" s="18"/>
      <c r="G189">
        <v>42</v>
      </c>
      <c r="H189" t="s">
        <v>340</v>
      </c>
      <c r="I189" s="15" t="s">
        <v>316</v>
      </c>
      <c r="J189" s="21">
        <v>0.1176557587395</v>
      </c>
    </row>
    <row r="190" spans="1:10" ht="29" x14ac:dyDescent="0.35">
      <c r="A190" s="48">
        <v>4421</v>
      </c>
      <c r="B190" s="49" t="s">
        <v>347</v>
      </c>
      <c r="C190" s="52">
        <v>1</v>
      </c>
      <c r="D190" s="13" t="str">
        <f>IF(OR(C190=1,C190=2,C190=3,C190=4,C190=5)=TRUE,"","ERRO")</f>
        <v/>
      </c>
      <c r="F190" s="18" cm="1">
        <f t="array" ref="F190">_xlfn.IFS(C190=1,0,C190=2,0.05,C190=3,0.15,C190=4,0.5,C190=5,1)</f>
        <v>0</v>
      </c>
      <c r="G190">
        <v>42</v>
      </c>
      <c r="H190" t="s">
        <v>340</v>
      </c>
      <c r="I190" s="15" t="s">
        <v>319</v>
      </c>
      <c r="J190" s="21">
        <v>0.107114550253097</v>
      </c>
    </row>
    <row r="191" spans="1:10" ht="29" x14ac:dyDescent="0.35">
      <c r="A191" s="28">
        <v>4422</v>
      </c>
      <c r="B191" s="29" t="s">
        <v>348</v>
      </c>
      <c r="C191" s="30">
        <v>1</v>
      </c>
      <c r="D191" s="1" t="str">
        <f>IF(OR(C191=1,C191=2,C191=3,C191=4,C191=5)=TRUE,"","ERRO")</f>
        <v/>
      </c>
      <c r="F191" s="18" cm="1">
        <f t="array" ref="F191">_xlfn.IFS(C191=1,0,C191=2,0.05,C191=3,0.15,C191=4,0.5,C191=5,1)</f>
        <v>0</v>
      </c>
      <c r="G191">
        <v>43</v>
      </c>
      <c r="H191" t="s">
        <v>349</v>
      </c>
      <c r="I191" s="15" t="s">
        <v>4</v>
      </c>
      <c r="J191" s="21">
        <f>1-J192-J193-J194</f>
        <v>-2.751603752852938E-3</v>
      </c>
    </row>
    <row r="192" spans="1:10" ht="29" x14ac:dyDescent="0.35">
      <c r="A192" s="48">
        <v>4423</v>
      </c>
      <c r="B192" s="49" t="s">
        <v>350</v>
      </c>
      <c r="C192" s="52">
        <v>1</v>
      </c>
      <c r="D192" s="13" t="str">
        <f>IF(OR(C192=1,C192=2,C192=3,C192=4,C192=5)=TRUE,"","ERRO")</f>
        <v/>
      </c>
      <c r="F192" s="18" cm="1">
        <f t="array" ref="F192">_xlfn.IFS(C192=1,0,C192=2,0.05,C192=3,0.15,C192=4,0.5,C192=5,1)</f>
        <v>0</v>
      </c>
      <c r="G192">
        <v>43</v>
      </c>
      <c r="H192" t="s">
        <v>349</v>
      </c>
      <c r="I192" s="15" t="s">
        <v>261</v>
      </c>
      <c r="J192" s="21">
        <v>0.26749250532102498</v>
      </c>
    </row>
    <row r="193" spans="1:10" ht="29" x14ac:dyDescent="0.35">
      <c r="A193" s="54" t="s">
        <v>351</v>
      </c>
      <c r="B193" s="57" t="s">
        <v>402</v>
      </c>
      <c r="C193" s="56">
        <v>1</v>
      </c>
      <c r="D193" s="1" t="str">
        <f>IF(OR(C193=1,C193=5)=TRUE,"","ERRO")</f>
        <v/>
      </c>
      <c r="F193" s="18" cm="1">
        <f t="array" ref="F193">_xlfn.IFS(C193=1,0,C193=5,1)</f>
        <v>0</v>
      </c>
      <c r="G193">
        <v>43</v>
      </c>
      <c r="H193" t="s">
        <v>349</v>
      </c>
      <c r="I193" s="15" t="s">
        <v>253</v>
      </c>
      <c r="J193" s="21">
        <v>0.29474389945698898</v>
      </c>
    </row>
    <row r="194" spans="1:10" x14ac:dyDescent="0.35">
      <c r="A194" s="54"/>
      <c r="B194" s="57"/>
      <c r="D194"/>
      <c r="F194" s="18"/>
      <c r="G194">
        <v>43</v>
      </c>
      <c r="H194" t="s">
        <v>349</v>
      </c>
      <c r="I194" s="15" t="s">
        <v>340</v>
      </c>
      <c r="J194" s="21">
        <v>0.44051519897483898</v>
      </c>
    </row>
    <row r="195" spans="1:10" x14ac:dyDescent="0.35">
      <c r="B195" s="76"/>
      <c r="C195" s="80" t="s">
        <v>352</v>
      </c>
      <c r="D195" s="80"/>
      <c r="G195">
        <v>44</v>
      </c>
      <c r="H195" t="s">
        <v>353</v>
      </c>
      <c r="I195" s="15" t="s">
        <v>4</v>
      </c>
      <c r="J195" s="21">
        <f>1-J196-J197</f>
        <v>-8.5178342605207735E-4</v>
      </c>
    </row>
    <row r="196" spans="1:10" x14ac:dyDescent="0.35">
      <c r="C196" s="70" t="s">
        <v>211</v>
      </c>
      <c r="D196" s="71" cm="1">
        <f t="array" ref="D196">IF(IF(OR($D$13:$D$193="ERRO")=TRUE,"ERRO",IF(D215+D216+D217+D218+D219+D220+D221=0,0,D215*J96+D216*J97+D217*J98+D218*J99+D219*J100+D220*J101+D221*J102+J95))&lt;0,0,IF(OR($D$13:$D$193="ERRO")=TRUE,"ERRO",IF(D215+D216+D217+D218+D219+D220+D221=0,0,D215*J96+D216*J97+D217*J98+D218*J99+D219*J100+D220*J101+D221*J102+J95)))</f>
        <v>0</v>
      </c>
      <c r="G196">
        <v>44</v>
      </c>
      <c r="H196" t="s">
        <v>353</v>
      </c>
      <c r="I196" s="15" t="s">
        <v>327</v>
      </c>
      <c r="J196" s="21">
        <v>0.46485143172239701</v>
      </c>
    </row>
    <row r="197" spans="1:10" x14ac:dyDescent="0.35">
      <c r="C197" s="72" t="s">
        <v>349</v>
      </c>
      <c r="D197" s="73" cm="1">
        <f t="array" ref="D197">IF(IF(OR($D$13:$D$193="ERRO")=TRUE,"ERRO",IF(D229+D228+D240=0,0,D229*J192+D228*J193+D240*J194+J191))&lt;0,0,IF(OR($D$13:$D$193="ERRO")=TRUE,"ERRO",IF(D229+D228+D240=0,0,D229*J192+D228*J193+D240*J194+J191)))</f>
        <v>0</v>
      </c>
      <c r="G197">
        <v>44</v>
      </c>
      <c r="H197" t="s">
        <v>353</v>
      </c>
      <c r="I197" s="15" t="s">
        <v>349</v>
      </c>
      <c r="J197" s="21">
        <v>0.53600035170365501</v>
      </c>
    </row>
    <row r="198" spans="1:10" x14ac:dyDescent="0.35">
      <c r="C198" s="70" t="s">
        <v>354</v>
      </c>
      <c r="D198" s="71" cm="1">
        <f t="array" ref="D198">IF(IF(OR($D$13:$D$193="ERRO")=TRUE,"ERRO",IF(D243+D244+D245+D249+D247+D248=0,0,D243*J226+D244*J227+D245*J228+D249*J229+D247*J230+D248*J231+J225))&lt;0,0,IF(OR($D$13:$D$193="ERRO")=TRUE,"ERRO",IF(D243+D244+D245+D249+D247+D248=0,0,D243*J226+D244*J227+D245*J228+D249*J229+D247*J230+D248*J231+J225)))</f>
        <v>0</v>
      </c>
      <c r="G198">
        <v>45</v>
      </c>
      <c r="H198" t="s">
        <v>355</v>
      </c>
      <c r="I198" s="15" t="s">
        <v>4</v>
      </c>
      <c r="J198" s="21">
        <f>1-J199-J200</f>
        <v>-1.9984014443252818E-15</v>
      </c>
    </row>
    <row r="199" spans="1:10" x14ac:dyDescent="0.35">
      <c r="C199" s="72" t="s">
        <v>356</v>
      </c>
      <c r="D199" s="73" cm="1">
        <f t="array" ref="D199">IF(IF(OR($D$13:$D$193="ERRO")=TRUE,"ERRO",IF(D253+D254=0,0,D253*J249+D254*J250+J248))&lt;0,0,IF(OR($D$13:$D$193="ERRO")=TRUE,"ERRO",IF(D253+D254=0,0,D253*J249+D254*J250+J248)))</f>
        <v>0</v>
      </c>
      <c r="G199">
        <v>45</v>
      </c>
      <c r="H199" t="s">
        <v>355</v>
      </c>
      <c r="I199" s="15" t="s">
        <v>357</v>
      </c>
      <c r="J199" s="21">
        <v>0.437544273989664</v>
      </c>
    </row>
    <row r="200" spans="1:10" x14ac:dyDescent="0.35">
      <c r="C200" s="70" t="s">
        <v>358</v>
      </c>
      <c r="D200" s="71" cm="1">
        <f t="array" ref="D200">IF(IF(OR($D$13:$D$193="ERRO")=TRUE,"ERRO",IF(D264+D265+D266=0,0,D264*J321+D265*J322+D266*J323+J320))&lt;0,0,IF(OR($D$13:$D$193="ERRO")=TRUE,"ERRO",IF(D264+D265+D266=0,0,D264*J321+D265*J322+D266*J323+J320)))</f>
        <v>0</v>
      </c>
      <c r="G200">
        <v>45</v>
      </c>
      <c r="H200" t="s">
        <v>355</v>
      </c>
      <c r="I200" s="15" t="s">
        <v>359</v>
      </c>
      <c r="J200" s="21">
        <v>0.562455726010338</v>
      </c>
    </row>
    <row r="201" spans="1:10" x14ac:dyDescent="0.35">
      <c r="C201" s="74" t="s">
        <v>360</v>
      </c>
      <c r="D201" s="75" cm="1">
        <f t="array" ref="D201">IF(IF(OR($D$13:$D$193="ERRO")=TRUE,"ERRO",IF(D200+D196+D197+D198+D199=0,0,D200*J325+D196*J326+D197*J327+D198*J328+D199*J329+J324))&lt;0,0,IF(OR($D$13:$D$193="ERRO")=TRUE,"ERRO",IF(D200+D196+D197+D198+D199=0,0,D200*J325+D196*J326+D197*J327+D198*J328+D199*J329+J324)))</f>
        <v>0</v>
      </c>
      <c r="G201">
        <v>46</v>
      </c>
      <c r="H201" t="s">
        <v>361</v>
      </c>
      <c r="I201" s="15" t="s">
        <v>4</v>
      </c>
      <c r="J201" s="21">
        <f>1-J202-J203-J204</f>
        <v>-1.9984014443252818E-15</v>
      </c>
    </row>
    <row r="202" spans="1:10" hidden="1" x14ac:dyDescent="0.35">
      <c r="G202">
        <v>46</v>
      </c>
      <c r="H202" t="s">
        <v>361</v>
      </c>
      <c r="I202" s="15" t="s">
        <v>362</v>
      </c>
      <c r="J202" s="21">
        <v>0.33940081865230398</v>
      </c>
    </row>
    <row r="203" spans="1:10" hidden="1" x14ac:dyDescent="0.35">
      <c r="B203">
        <v>1</v>
      </c>
      <c r="C203" s="19">
        <v>1110</v>
      </c>
      <c r="D203" s="20" cm="1">
        <f t="array" ref="D203">IF(IF(OR($D$13:$D$193="ERRO")=TRUE,"ERRO",IF(F13+F15=0,0,F13*J2+F15*J3+J1))&lt;0,0,IF(OR($D$13:$D$193="ERRO")=TRUE,"ERRO",IF(F13+F15=0,0,F13*J2+F15*J3+J1)))</f>
        <v>0</v>
      </c>
      <c r="G203">
        <v>46</v>
      </c>
      <c r="H203" t="s">
        <v>361</v>
      </c>
      <c r="I203" s="15" t="s">
        <v>363</v>
      </c>
      <c r="J203" s="21">
        <v>0.36414786373500202</v>
      </c>
    </row>
    <row r="204" spans="1:10" hidden="1" x14ac:dyDescent="0.35">
      <c r="B204">
        <v>2</v>
      </c>
      <c r="C204" s="19">
        <v>1120</v>
      </c>
      <c r="D204" s="20" cm="1">
        <f t="array" ref="D204">IF(IF(OR($D$13:$D$193="ERRO")=TRUE,"ERRO",IF(F17+F18+F19+F20=0,0,F17*J5+F18*J6+F19*J7+F20*J8+J4))&lt;0,0,IF(OR($D$13:$D$193="ERRO")=TRUE,"ERRO",IF(F17+F18+F19+F20=0,0,F17*J5+F18*J6+F19*J7+F20*J8+J4)))</f>
        <v>0</v>
      </c>
      <c r="G204">
        <v>46</v>
      </c>
      <c r="H204" t="s">
        <v>361</v>
      </c>
      <c r="I204" s="15" t="s">
        <v>364</v>
      </c>
      <c r="J204" s="21">
        <v>0.296451317612696</v>
      </c>
    </row>
    <row r="205" spans="1:10" hidden="1" x14ac:dyDescent="0.35">
      <c r="B205">
        <v>3</v>
      </c>
      <c r="C205" s="19">
        <v>1130</v>
      </c>
      <c r="D205" s="20" cm="1">
        <f t="array" ref="D205">IF(IF(OR($D$13:$D$193="ERRO")=TRUE,"ERRO",IF(F22+F23+F24=0,0,F22*J10+F23*J11+F24*J12+J9))&lt;0,0,IF(OR($D$13:$D$193="ERRO")=TRUE,"ERRO",IF(F22+F23+F24=0,0,F22*J10+F23*J11+F24*J12+J9)))</f>
        <v>0</v>
      </c>
      <c r="G205">
        <v>47</v>
      </c>
      <c r="H205" t="s">
        <v>365</v>
      </c>
      <c r="I205" s="15" t="s">
        <v>4</v>
      </c>
      <c r="J205" s="21">
        <f>1-J206-J207-J208-J209</f>
        <v>0</v>
      </c>
    </row>
    <row r="206" spans="1:10" hidden="1" x14ac:dyDescent="0.35">
      <c r="B206">
        <v>4</v>
      </c>
      <c r="C206" s="19">
        <v>2110</v>
      </c>
      <c r="D206" s="20" cm="1">
        <f t="array" ref="D206">IF(IF(OR($D$13:$D$193="ERRO")=TRUE,"ERRO",IF(F27+F29+F30+F31+F32=0,0,F27*J14+F29*J15+F30*J16+F31*J17+F32*J18+J13))&lt;0,0,IF(OR($D$13:$D$193="ERRO")=TRUE,"ERRO",IF(F27+F29+F30+F31+F32=0,0,F27*J14+F29*J15+F30*J16+F31*J17+F32*J18+J13)))</f>
        <v>0</v>
      </c>
      <c r="G206">
        <v>47</v>
      </c>
      <c r="H206" t="s">
        <v>365</v>
      </c>
      <c r="I206" s="15" t="s">
        <v>366</v>
      </c>
      <c r="J206" s="21">
        <v>0.15552032832336399</v>
      </c>
    </row>
    <row r="207" spans="1:10" hidden="1" x14ac:dyDescent="0.35">
      <c r="B207">
        <v>5</v>
      </c>
      <c r="C207" s="19">
        <v>2120</v>
      </c>
      <c r="D207" s="20" cm="1">
        <f t="array" ref="D207">IF(IF(OR($D$13:$D$193="ERRO")=TRUE,"ERRO",IF(F34+F35+F36=0,0,F34*J20+F35*J21+F36*J22+J19))&lt;0,0,IF(OR($D$13:$D$193="ERRO")=TRUE,"ERRO",IF(F34+F35+F36=0,0,F34*J20+F35*J21+F36*J22+J19)))</f>
        <v>0</v>
      </c>
      <c r="G207">
        <v>47</v>
      </c>
      <c r="H207" t="s">
        <v>365</v>
      </c>
      <c r="I207" s="15" t="s">
        <v>367</v>
      </c>
      <c r="J207" s="21">
        <v>0.29157727318027399</v>
      </c>
    </row>
    <row r="208" spans="1:10" hidden="1" x14ac:dyDescent="0.35">
      <c r="B208">
        <v>6</v>
      </c>
      <c r="C208" s="19">
        <v>2130</v>
      </c>
      <c r="D208" s="20" cm="1">
        <f t="array" ref="D208">IF(IF(OR($D$13:$D$193="ERRO")=TRUE,"ERRO",IF(F38+F40+F43+F47+F51=0,0,F38*J24+F40*J25+F43*J26+F47*J27+F51*J28+J23))&lt;0,0,IF(OR($D$13:$D$193="ERRO")=TRUE,"ERRO",IF(F38+F40+F43+F47+F51=0,0,F38*J24+F40*J25+F43*J26+F47*J27+F51*J28+J23)))</f>
        <v>0</v>
      </c>
      <c r="G208">
        <v>47</v>
      </c>
      <c r="H208" t="s">
        <v>365</v>
      </c>
      <c r="I208" s="15" t="s">
        <v>368</v>
      </c>
      <c r="J208" s="21">
        <v>0.26255635798084598</v>
      </c>
    </row>
    <row r="209" spans="2:10" hidden="1" x14ac:dyDescent="0.35">
      <c r="B209">
        <v>7</v>
      </c>
      <c r="C209" s="19">
        <v>2140</v>
      </c>
      <c r="D209" s="20" cm="1">
        <f t="array" ref="D209">IF(IF(OR($D$13:$D$193="ERRO")=TRUE,"ERRO",IF(F53+F54+F55=0,0,F53*J30+F54*J31+F55*J32+J29))&lt;0,0,IF(OR($D$13:$D$193="ERRO")=TRUE,"ERRO",IF(F53+F54+F55=0,0,F53*J30+F54*J31+F55*J32+J29)))</f>
        <v>0</v>
      </c>
      <c r="G209">
        <v>47</v>
      </c>
      <c r="H209" t="s">
        <v>365</v>
      </c>
      <c r="I209" s="15" t="s">
        <v>369</v>
      </c>
      <c r="J209" s="21">
        <v>0.29034604051551599</v>
      </c>
    </row>
    <row r="210" spans="2:10" hidden="1" x14ac:dyDescent="0.35">
      <c r="B210">
        <v>8</v>
      </c>
      <c r="C210" s="19">
        <v>2150</v>
      </c>
      <c r="D210" s="20" cm="1">
        <f t="array" ref="D210">IF(IF(OR($D$13:$D$193="ERRO")=TRUE,"ERRO",IF(F57+F58+F59+F60+F61=0,0,F57*J34+F58*J35+F59*J36+F60*J37+F61*J38+J33))&lt;0,0,IF(OR($D$13:$D$193="ERRO")=TRUE,"ERRO",IF(F57+F58+F59+F60+F61=0,0,F57*J34+F58*J35+F59*J36+F60*J37+F61*J38+J33)))</f>
        <v>0</v>
      </c>
      <c r="G210">
        <v>48</v>
      </c>
      <c r="H210" t="s">
        <v>370</v>
      </c>
      <c r="I210" s="15" t="s">
        <v>4</v>
      </c>
      <c r="J210" s="21">
        <f>1-J211-J212</f>
        <v>0</v>
      </c>
    </row>
    <row r="211" spans="2:10" hidden="1" x14ac:dyDescent="0.35">
      <c r="B211">
        <v>9</v>
      </c>
      <c r="C211" s="19">
        <v>3110</v>
      </c>
      <c r="D211" s="20" cm="1">
        <f t="array" ref="D211">IF(IF(OR($D$13:$D$193="ERRO")=TRUE,"ERRO",IF(F64+F67=0,0,F64*J40+F67*J41+J39))&lt;0,0,IF(OR($D$13:$D$193="ERRO")=TRUE,"ERRO",IF(F64+F67=0,0,F64*J40+F67*J41+J39)))</f>
        <v>0</v>
      </c>
      <c r="G211">
        <v>48</v>
      </c>
      <c r="H211" t="s">
        <v>370</v>
      </c>
      <c r="I211" s="15" t="s">
        <v>371</v>
      </c>
      <c r="J211" s="21">
        <v>0.466164887940341</v>
      </c>
    </row>
    <row r="212" spans="2:10" hidden="1" x14ac:dyDescent="0.35">
      <c r="B212">
        <v>10</v>
      </c>
      <c r="C212" s="19">
        <v>3120</v>
      </c>
      <c r="D212" s="20" cm="1">
        <f t="array" ref="D212">IF(IF(OR($D$13:$D$193="ERRO")=TRUE,"ERRO",IF(F71+F73+F75+F76=0,0,F71*J43+F73*J44+F75*J45+F76*J46+J42))&lt;0,0,IF(OR($D$13:$D$193="ERRO")=TRUE,"ERRO",IF(F71+F73+F75+F76=0,0,F71*J43+F73*J44+F75*J45+F76*J46+J42)))</f>
        <v>0</v>
      </c>
      <c r="G212">
        <v>48</v>
      </c>
      <c r="H212" t="s">
        <v>370</v>
      </c>
      <c r="I212" s="15" t="s">
        <v>321</v>
      </c>
      <c r="J212" s="21">
        <v>0.53383511205965894</v>
      </c>
    </row>
    <row r="213" spans="2:10" hidden="1" x14ac:dyDescent="0.35">
      <c r="B213">
        <v>11</v>
      </c>
      <c r="C213" s="19">
        <v>3130</v>
      </c>
      <c r="D213" s="78" cm="1">
        <f t="array" ref="D213">IF(IF(OR($D$13:$D$193="ERRO")=TRUE,"ERRO",IF(F78+F79+F82=0,0,F78*J48+F79*J49+F82*J50+J47))&lt;0,0,IF(OR($D$13:$D$193="ERRO")=TRUE,"ERRO",IF(F78+F79+F82=0,0,F78*J48+F79*J49+F82*J50+J47)))</f>
        <v>0</v>
      </c>
      <c r="G213">
        <v>49</v>
      </c>
      <c r="H213" t="s">
        <v>372</v>
      </c>
      <c r="I213" s="15" t="s">
        <v>4</v>
      </c>
      <c r="J213" s="21">
        <f>1-J214-J215</f>
        <v>2.9976021664879227E-15</v>
      </c>
    </row>
    <row r="214" spans="2:10" hidden="1" x14ac:dyDescent="0.35">
      <c r="B214">
        <v>12</v>
      </c>
      <c r="C214" s="19">
        <v>3140</v>
      </c>
      <c r="D214" s="20" cm="1">
        <f t="array" ref="D214">IF(IF(OR($D$13:$D$193="ERRO")=TRUE,"ERRO",IF(F84+F85+F88+F89=0,0,F84*J52+F85*J53+F88*J54+F89*J55+J51))&lt;0,0,IF(OR($D$13:$D$193="ERRO")=TRUE,"ERRO",IF(F84+F85+F88+F89=0,0,F84*J52+F85*J53+F88*J54+F89*J55+J51)))</f>
        <v>0</v>
      </c>
      <c r="G214">
        <v>49</v>
      </c>
      <c r="H214" t="s">
        <v>372</v>
      </c>
      <c r="I214" s="15" t="s">
        <v>373</v>
      </c>
      <c r="J214" s="21">
        <v>0.41530491845351403</v>
      </c>
    </row>
    <row r="215" spans="2:10" hidden="1" x14ac:dyDescent="0.35">
      <c r="B215">
        <v>13</v>
      </c>
      <c r="C215" s="19">
        <v>4110</v>
      </c>
      <c r="D215" s="20" cm="1">
        <f t="array" ref="D215">IF(IF(OR($D$13:$D$193="ERRO")=TRUE,"ERRO",IF(F93+F94+F95=0,0,F93*J57+F94*J58+F95*J59+J56))&lt;0,0,IF(OR($D$13:$D$193="ERRO")=TRUE,"ERRO",IF(F93+F94+F95=0,0,F93*J57+F94*J58+F95*J59+J56)))</f>
        <v>0</v>
      </c>
      <c r="G215">
        <v>49</v>
      </c>
      <c r="H215" t="s">
        <v>372</v>
      </c>
      <c r="I215" s="15" t="s">
        <v>374</v>
      </c>
      <c r="J215" s="21">
        <v>0.58469508154648298</v>
      </c>
    </row>
    <row r="216" spans="2:10" hidden="1" x14ac:dyDescent="0.35">
      <c r="B216">
        <v>14</v>
      </c>
      <c r="C216" s="19">
        <v>4120</v>
      </c>
      <c r="D216" s="20" cm="1">
        <f t="array" ref="D216">IF(IF(OR($D$13:$D$193="ERRO")=TRUE,"ERRO",IF(F97+F98+F99+F100=0,0,F97*J61+F98*J62+F99*J63+F100*J64+J60))&lt;0,0,IF(OR($D$13:$D$193="ERRO")=TRUE,"ERRO",IF(F97+F98+F99+F100=0,0,F97*J61+F98*J62+F99*J63+F100*J64+J60)))</f>
        <v>0</v>
      </c>
      <c r="G216">
        <v>50</v>
      </c>
      <c r="H216" t="s">
        <v>375</v>
      </c>
      <c r="I216" s="15" t="s">
        <v>376</v>
      </c>
      <c r="J216" s="21">
        <v>1</v>
      </c>
    </row>
    <row r="217" spans="2:10" hidden="1" x14ac:dyDescent="0.35">
      <c r="B217">
        <v>15</v>
      </c>
      <c r="C217" s="19">
        <v>4130</v>
      </c>
      <c r="D217" s="20" cm="1">
        <f t="array" ref="D217">IF(IF(OR($D$13:$D$193="ERRO")=TRUE,"ERRO",IF(F102+F103+F104+F105=0,0,F102*J66+F103*J67+F104*J68+F105*J69+J65))&lt;0,0,IF(OR($D$13:$D$193="ERRO")=TRUE,"ERRO",IF(F102+F103+F104+F105=0,0,F102*J66+F103*J67+F104*J68+F105*J69+J65)))</f>
        <v>0</v>
      </c>
      <c r="G217">
        <v>52</v>
      </c>
      <c r="H217" t="s">
        <v>377</v>
      </c>
      <c r="I217" s="15" t="s">
        <v>4</v>
      </c>
      <c r="J217" s="21">
        <f>1-J218-J219-J220-J221-J222-J223-J224</f>
        <v>0</v>
      </c>
    </row>
    <row r="218" spans="2:10" hidden="1" x14ac:dyDescent="0.35">
      <c r="B218">
        <v>16</v>
      </c>
      <c r="C218" s="19">
        <v>4140</v>
      </c>
      <c r="D218" s="20" cm="1">
        <f t="array" ref="D218">IF(IF(OR($D$13:$D$193="ERRO")=TRUE,"ERRO",IF(F107+F108+F109+F110=0,0,F107*J71+F108*J72+F109*J73+F110*J74+J70))&lt;0,0,IF(OR($D$13:$D$193="ERRO")=TRUE,"ERRO",IF(F107+F108+F109+F110=0,0,F107*J71+F108*J72+F109*J73+F110*J74+J70)))</f>
        <v>0</v>
      </c>
      <c r="G218">
        <v>52</v>
      </c>
      <c r="H218" t="s">
        <v>377</v>
      </c>
      <c r="I218" s="15" t="s">
        <v>371</v>
      </c>
      <c r="J218" s="21">
        <v>0.12512639549281199</v>
      </c>
    </row>
    <row r="219" spans="2:10" hidden="1" x14ac:dyDescent="0.35">
      <c r="B219">
        <v>17</v>
      </c>
      <c r="C219" s="19">
        <v>4150</v>
      </c>
      <c r="D219" s="20" cm="1">
        <f t="array" ref="D219">IF(IF(OR($D$13:$D$193="ERRO")=TRUE,"ERRO",IF(F112+F113+F114=0,0,F112*J76+F113*J77+F114*J78+J75))&lt;0,0,IF(OR($D$13:$D$193="ERRO")=TRUE,"ERRO",IF(F112+F113+F114=0,0,F112*J76+F113*J77+F114*J78+J75)))</f>
        <v>0</v>
      </c>
      <c r="G219">
        <v>52</v>
      </c>
      <c r="H219" t="s">
        <v>377</v>
      </c>
      <c r="I219" s="15" t="s">
        <v>321</v>
      </c>
      <c r="J219" s="21">
        <v>0.11829341821211301</v>
      </c>
    </row>
    <row r="220" spans="2:10" hidden="1" x14ac:dyDescent="0.35">
      <c r="B220">
        <v>18</v>
      </c>
      <c r="C220" s="19">
        <v>4160</v>
      </c>
      <c r="D220" s="20" cm="1">
        <f t="array" ref="D220">IF(IF(OR($D$13:$D$193="ERRO")=TRUE,"ERRO",IF(F116+F117+F118+F119+F120+F121=0,0,F116*J80+F117*J81+F118*J82+F119*J83+F120*J84+F121*J85+J79))&lt;0,0,IF(OR($D$13:$D$193="ERRO")=TRUE,"ERRO",IF(F116+F117+F118+F119+F120+F121=0,0,F116*J80+F117*J81+F118*J82+F119*J83+F120*J84+F121*J85+J79)))</f>
        <v>0</v>
      </c>
      <c r="G220">
        <v>52</v>
      </c>
      <c r="H220" t="s">
        <v>377</v>
      </c>
      <c r="I220" s="15" t="s">
        <v>32</v>
      </c>
      <c r="J220" s="21">
        <v>0.16383492316224799</v>
      </c>
    </row>
    <row r="221" spans="2:10" hidden="1" x14ac:dyDescent="0.35">
      <c r="B221">
        <v>19</v>
      </c>
      <c r="C221" s="19">
        <v>4170</v>
      </c>
      <c r="D221" s="20" cm="1">
        <f t="array" ref="D221">IF(IF(OR($D$13:$D$193="ERRO")=TRUE,"ERRO",IF(F123+F124+F125+F126+F127=0,0,F123*J87+F124*J88+F125*J89+F126*J90+F127*J91+J86))&lt;0,0,IF(OR($D$13:$D$193="ERRO")=TRUE,"ERRO",IF(F123+F124+F125+F126+F127=0,0,F123*J87+F124*J88+F125*J89+F126*J90+F127*J91+J86)))</f>
        <v>0</v>
      </c>
      <c r="G221">
        <v>52</v>
      </c>
      <c r="H221" t="s">
        <v>377</v>
      </c>
      <c r="I221" s="15" t="s">
        <v>34</v>
      </c>
      <c r="J221" s="21">
        <v>0.153332144672673</v>
      </c>
    </row>
    <row r="222" spans="2:10" hidden="1" x14ac:dyDescent="0.35">
      <c r="B222">
        <v>20</v>
      </c>
      <c r="C222" s="19" t="s">
        <v>207</v>
      </c>
      <c r="D222" s="20" cm="1">
        <f t="array" ref="D222">IF(IF(OR($D$13:$D$193="ERRO")=TRUE,"ERRO",IF(F40+F58=0,0,F40*J93+F58*J94+J92))&lt;0,0,IF(OR($D$13:$D$193="ERRO")=TRUE,"ERRO",IF(F40+F58=0,0,F40*J93+F58*J94+J92)))</f>
        <v>0</v>
      </c>
      <c r="G222">
        <v>52</v>
      </c>
      <c r="H222" t="s">
        <v>377</v>
      </c>
      <c r="I222" s="15" t="s">
        <v>36</v>
      </c>
      <c r="J222" s="21">
        <v>0.16780987212588</v>
      </c>
    </row>
    <row r="223" spans="2:10" hidden="1" x14ac:dyDescent="0.35">
      <c r="B223">
        <v>21</v>
      </c>
      <c r="C223" s="19" t="s">
        <v>211</v>
      </c>
      <c r="D223" s="20" t="s">
        <v>378</v>
      </c>
      <c r="G223">
        <v>52</v>
      </c>
      <c r="H223" t="s">
        <v>377</v>
      </c>
      <c r="I223" s="15" t="s">
        <v>38</v>
      </c>
      <c r="J223" s="21">
        <v>0.15333981171144201</v>
      </c>
    </row>
    <row r="224" spans="2:10" hidden="1" x14ac:dyDescent="0.35">
      <c r="B224">
        <v>22</v>
      </c>
      <c r="C224" s="19" t="s">
        <v>220</v>
      </c>
      <c r="D224" s="20" cm="1">
        <f t="array" ref="D224">IF(IF(OR($D$13:$D$193="ERRO")=TRUE,"ERRO",IF(D203+D204+D205+D206+D207+D222+D209+D211+D212+D213+D214+D215+D216+D217+D218+D219+D220+D221=0,0,D203*J104+D204*J105+D205*J106+D206*J107+D207*J108+D222*J109+D209*J110+D211*J111+D212*J112+D213*J113+D214*J114+D215*J115+D216*J116+D217*J117+D218*J118+D219*J119+D220*J120+D221*J121+J103))&lt;0,0,IF(OR($D$13:$D$193="ERRO")=TRUE,"ERRO",IF(D203+D204+D205+D206+D207+D222+D209+D211+D212+D213+D214+D215+D216+D217+D218+D219+D220+D221=0,0,D203*J104+D204*J105+D205*J106+D206*J107+D207*J108+D222*J109+D209*J110+D211*J111+D212*J112+D213*J113+D214*J114+D215*J115+D216*J116+D217*J117+D218*J118+D219*J119+D220*J120+D221*J121+J103)))</f>
        <v>0</v>
      </c>
      <c r="G224">
        <v>52</v>
      </c>
      <c r="H224" t="s">
        <v>377</v>
      </c>
      <c r="I224" s="15" t="s">
        <v>40</v>
      </c>
      <c r="J224" s="21">
        <v>0.11826343462283199</v>
      </c>
    </row>
    <row r="225" spans="2:10" hidden="1" x14ac:dyDescent="0.35">
      <c r="B225">
        <v>23</v>
      </c>
      <c r="C225" s="19" t="s">
        <v>240</v>
      </c>
      <c r="D225" s="20" cm="1">
        <f t="array" ref="D225">IF(IF(OR($D$13:$D$193="ERRO")=TRUE,"ERRO",IF(F36+F79+F82=0,0,F36*J123+F79*J124+F82*J125+J122))&lt;0,0,IF(OR($D$13:$D$193="ERRO")=TRUE,"ERRO",IF(F36+F79+F82=0,0,F36*J123+F79*J124+F82*J125+J122)))</f>
        <v>0</v>
      </c>
      <c r="G225">
        <v>53</v>
      </c>
      <c r="H225" t="s">
        <v>354</v>
      </c>
      <c r="I225" s="15" t="s">
        <v>4</v>
      </c>
      <c r="J225" s="21">
        <f>1-J226-J227-J228-J229-J230-J231</f>
        <v>1.5953325570583488E-6</v>
      </c>
    </row>
    <row r="226" spans="2:10" hidden="1" x14ac:dyDescent="0.35">
      <c r="B226">
        <v>24</v>
      </c>
      <c r="C226" s="19" t="s">
        <v>245</v>
      </c>
      <c r="D226" s="20" cm="1">
        <f t="array" ref="D226">IF(OR($D$13:$D$193="ERRO")=TRUE,"ERRO",F43)</f>
        <v>0</v>
      </c>
      <c r="G226">
        <v>53</v>
      </c>
      <c r="H226" t="s">
        <v>354</v>
      </c>
      <c r="I226" s="15" t="s">
        <v>355</v>
      </c>
      <c r="J226" s="21">
        <v>0.194112775909314</v>
      </c>
    </row>
    <row r="227" spans="2:10" hidden="1" x14ac:dyDescent="0.35">
      <c r="B227">
        <v>26</v>
      </c>
      <c r="C227" s="19" t="s">
        <v>248</v>
      </c>
      <c r="D227" s="20" cm="1">
        <f t="array" ref="D227">IF(IF(OR($D$13:$D$193="ERRO")=TRUE,"ERRO",IF(F59+F86+F87=0,0,F59*J128+F86*J129+F87*J130+J127))&lt;0,0,IF(OR($D$13:$D$193="ERRO")=TRUE,"ERRO",IF(F59+F86+F87=0,0,F59*J128+F86*J129+F87*J130+J127)))</f>
        <v>0</v>
      </c>
      <c r="G227">
        <v>53</v>
      </c>
      <c r="H227" t="s">
        <v>354</v>
      </c>
      <c r="I227" s="15" t="s">
        <v>361</v>
      </c>
      <c r="J227" s="21">
        <v>0.186059794374976</v>
      </c>
    </row>
    <row r="228" spans="2:10" hidden="1" x14ac:dyDescent="0.35">
      <c r="B228">
        <v>27</v>
      </c>
      <c r="C228" s="19" t="s">
        <v>253</v>
      </c>
      <c r="D228" s="20" cm="1">
        <f t="array" ref="D228">IF(IF(OR($D$13:$D$193="ERRO")=TRUE,"ERRO",IF(F97+F98+F99+F102+F112+F124=0,0,F97*J132+F98*J133+F99*J134+F102*J135+F112*J136+F124*J137+J131))&lt;0,0,IF(OR($D$13:$D$193="ERRO")=TRUE,"ERRO",IF(F97+F98+F99+F102+F112+F124=0,0,F97*J132+F98*J133+F99*J134+F102*J135+F112*J136+F124*J137+J131)))</f>
        <v>0</v>
      </c>
      <c r="G228">
        <v>53</v>
      </c>
      <c r="H228" t="s">
        <v>354</v>
      </c>
      <c r="I228" s="15" t="s">
        <v>365</v>
      </c>
      <c r="J228" s="21">
        <v>0.19335643825855001</v>
      </c>
    </row>
    <row r="229" spans="2:10" hidden="1" x14ac:dyDescent="0.35">
      <c r="B229">
        <v>28</v>
      </c>
      <c r="C229" s="19" t="s">
        <v>261</v>
      </c>
      <c r="D229" s="20" cm="1">
        <f t="array" ref="D229">IF(IF(OR($D$13:$D$193="ERRO")=TRUE,"ERRO",IF(F130+F131=0,0,F130*J139+F131*J140+J138))&lt;0,0,IF(OR($D$13:$D$193="ERRO")=TRUE,"ERRO",IF(F130+F131=0,0,F130*J139+F131*J140+J138)))</f>
        <v>0</v>
      </c>
      <c r="G229">
        <v>53</v>
      </c>
      <c r="H229" t="s">
        <v>354</v>
      </c>
      <c r="I229" s="15" t="s">
        <v>377</v>
      </c>
      <c r="J229" s="21">
        <v>0.15783887964087701</v>
      </c>
    </row>
    <row r="230" spans="2:10" hidden="1" x14ac:dyDescent="0.35">
      <c r="B230">
        <v>29</v>
      </c>
      <c r="C230" s="19" t="s">
        <v>266</v>
      </c>
      <c r="D230" s="20" cm="1">
        <f t="array" ref="D230">IF(IF(OR($D$13:$D$193="ERRO")=TRUE,"ERRO",IF(F133+F134+F135+F136=0,0,F133*J142+F134*J143+F135*J144+F136*J145+J141))&lt;0,0,IF(OR($D$13:$D$193="ERRO")=TRUE,"ERRO",IF(F133+F134+F135+F136=0,0,F133*J142+F134*J143+F135*J144+F136*J145+J141)))</f>
        <v>0</v>
      </c>
      <c r="G230">
        <v>53</v>
      </c>
      <c r="H230" t="s">
        <v>354</v>
      </c>
      <c r="I230" s="15" t="s">
        <v>372</v>
      </c>
      <c r="J230" s="21">
        <v>0.15975050981340999</v>
      </c>
    </row>
    <row r="231" spans="2:10" hidden="1" x14ac:dyDescent="0.35">
      <c r="B231">
        <v>30</v>
      </c>
      <c r="C231" s="19" t="s">
        <v>276</v>
      </c>
      <c r="D231" s="20" cm="1">
        <f t="array" ref="D231">IF(OR($D$13:$D$193="ERRO")=TRUE,"ERRO",F138)</f>
        <v>0</v>
      </c>
      <c r="G231">
        <v>53</v>
      </c>
      <c r="H231" t="s">
        <v>354</v>
      </c>
      <c r="I231" s="15" t="s">
        <v>375</v>
      </c>
      <c r="J231" s="21">
        <v>0.108880006670316</v>
      </c>
    </row>
    <row r="232" spans="2:10" hidden="1" x14ac:dyDescent="0.35">
      <c r="B232">
        <v>32</v>
      </c>
      <c r="C232" s="19" t="s">
        <v>279</v>
      </c>
      <c r="D232" s="20" cm="1">
        <f t="array" ref="D232">IF(IF(OR($D$13:$D$193="ERRO")=TRUE,"ERRO",IF(F140+F141+F27+F29+F30+F31+F32=0,0,F140*J148+F141*J149+F27*J150+F29*J151+F30*J152+F31*J153+F32*J154+J147))&lt;0,0,IF(OR($D$13:$D$193="ERRO")=TRUE,"ERRO",IF(F140+F141+F27+F29+F30+F31+F32=0,0,F140*J148+F141*J149+F27*J150+F29*J151+F30*J152+F31*J153+F32*J154+J147)))</f>
        <v>0</v>
      </c>
      <c r="G232">
        <v>54</v>
      </c>
      <c r="H232" t="s">
        <v>379</v>
      </c>
      <c r="I232" s="15" t="s">
        <v>4</v>
      </c>
      <c r="J232" s="21">
        <f>1-J233-J234</f>
        <v>9.9920072216264089E-16</v>
      </c>
    </row>
    <row r="233" spans="2:10" hidden="1" x14ac:dyDescent="0.35">
      <c r="B233">
        <v>33</v>
      </c>
      <c r="C233" s="19" t="s">
        <v>291</v>
      </c>
      <c r="D233" s="20" cm="1">
        <f t="array" ref="D233">IF(IF(OR($D$13:$D$193="ERRO")=TRUE,"ERRO",IF(F143+F144+F145=0,0,F143*J156+F144*J157+F145*J158+J155))&lt;0,0,IF(OR($D$13:$D$193="ERRO")=TRUE,"ERRO",IF(F143+F144+F145=0,0,F143*J156+F144*J157+F145*J158+J155)))</f>
        <v>0</v>
      </c>
      <c r="G233">
        <v>54</v>
      </c>
      <c r="H233" t="s">
        <v>379</v>
      </c>
      <c r="I233" s="15" t="s">
        <v>58</v>
      </c>
      <c r="J233" s="21">
        <v>0.54111991559131001</v>
      </c>
    </row>
    <row r="234" spans="2:10" hidden="1" x14ac:dyDescent="0.35">
      <c r="B234">
        <v>34</v>
      </c>
      <c r="C234" s="19" t="s">
        <v>299</v>
      </c>
      <c r="D234" s="20" cm="1">
        <f t="array" ref="D234">IF(IF(OR($D$13:$D$193="ERRO")=TRUE,"ERRO",IF(F147+F148+F149+F150+F151+F152=0,0,F147*J160+F148*J161+F149*J162+F150*J163+F151*J164+F152*J165+J159))&lt;0,0,IF(OR($D$13:$D$193="ERRO")=TRUE,"ERRO",IF(F147+F148+F149+F150+F151+F152=0,0,F147*J160+F148*J161+F149*J162+F150*J163+F151*J164+F152*J165+J159)))</f>
        <v>0</v>
      </c>
      <c r="G234">
        <v>54</v>
      </c>
      <c r="H234" t="s">
        <v>379</v>
      </c>
      <c r="I234" s="15" t="s">
        <v>79</v>
      </c>
      <c r="J234" s="21">
        <v>0.45888008440868899</v>
      </c>
    </row>
    <row r="235" spans="2:10" hidden="1" x14ac:dyDescent="0.35">
      <c r="B235">
        <v>35</v>
      </c>
      <c r="C235" s="19" t="s">
        <v>313</v>
      </c>
      <c r="D235" s="20" cm="1">
        <f t="array" ref="D235">IF(OR($D$13:$D$193="ERRO")=TRUE,"ERRO",F154)</f>
        <v>0</v>
      </c>
      <c r="G235">
        <v>55</v>
      </c>
      <c r="H235" t="s">
        <v>380</v>
      </c>
      <c r="I235" s="15" t="s">
        <v>4</v>
      </c>
      <c r="J235" s="21">
        <f>1-J236-J237</f>
        <v>-8.8455965327205455E-4</v>
      </c>
    </row>
    <row r="236" spans="2:10" hidden="1" x14ac:dyDescent="0.35">
      <c r="B236">
        <v>37</v>
      </c>
      <c r="C236" s="19" t="s">
        <v>316</v>
      </c>
      <c r="D236" s="20" cm="1">
        <f t="array" ref="D236">IF(OR($D$13:$D$193="ERRO")=TRUE,"ERRO",F157)</f>
        <v>0</v>
      </c>
      <c r="G236">
        <v>55</v>
      </c>
      <c r="H236" t="s">
        <v>380</v>
      </c>
      <c r="I236" s="15" t="s">
        <v>379</v>
      </c>
      <c r="J236" s="21">
        <v>0.38103966163139202</v>
      </c>
    </row>
    <row r="237" spans="2:10" hidden="1" x14ac:dyDescent="0.35">
      <c r="B237">
        <v>39</v>
      </c>
      <c r="C237" s="19" t="s">
        <v>319</v>
      </c>
      <c r="D237" s="20" cm="1">
        <f t="array" ref="D237">IF(IF(OR($D$13:$D$193="ERRO")=TRUE,"ERRO",IF(F174+F177+F179=0,0,F174*J169+F177*J170+F179*J171+J168))&lt;0,0,IF(OR($D$13:$D$193="ERRO")=TRUE,"ERRO",IF(F174+F177+F179=0,0,F174*J169+F177*J170+F179*J171+J168)))</f>
        <v>0</v>
      </c>
      <c r="G237">
        <v>55</v>
      </c>
      <c r="H237" t="s">
        <v>380</v>
      </c>
      <c r="I237" s="15" t="s">
        <v>354</v>
      </c>
      <c r="J237" s="21">
        <v>0.61984489802188003</v>
      </c>
    </row>
    <row r="238" spans="2:10" hidden="1" x14ac:dyDescent="0.35">
      <c r="B238">
        <v>40</v>
      </c>
      <c r="C238" s="19" t="s">
        <v>327</v>
      </c>
      <c r="D238" s="20" cm="1">
        <f t="array" ref="D238">IF(IF(OR($D$13:$D$193="ERRO")=TRUE,"ERRO",IF(D226+D227+D225=0,0,D226*J173+D227*J174+D225*J175+J172))&lt;0,0,IF(OR($D$13:$D$193="ERRO")=TRUE,"ERRO",IF(D226+D227+D225=0,0,D226*J173+D227*J174+D225*J175+J172)))</f>
        <v>0</v>
      </c>
      <c r="G238">
        <v>56</v>
      </c>
      <c r="H238" t="s">
        <v>381</v>
      </c>
      <c r="I238" s="15" t="s">
        <v>4</v>
      </c>
      <c r="J238" s="21">
        <f>1-J239-J240-J241-J242-J243</f>
        <v>0</v>
      </c>
    </row>
    <row r="239" spans="2:10" hidden="1" x14ac:dyDescent="0.35">
      <c r="B239">
        <v>41</v>
      </c>
      <c r="C239" s="19" t="s">
        <v>332</v>
      </c>
      <c r="D239" s="20" cm="1">
        <f t="array" ref="D239">IF(IF(OR($D$13:$D$193="ERRO")=TRUE,"ERRO",IF(D233+D234+F32+F141+F155+F87=0,0,D233*J177+D234*J178+F32*J179+F141*J180+F155*J181+F87*J182+J176))&lt;0,0,IF(OR($D$13:$D$193="ERRO")=TRUE,"ERRO",IF(D233+D234+F32+F141+F155+F87=0,0,D233*J177+D234*J178+F32*J179+F141*J180+F155*J181+F87*J182+J176)))</f>
        <v>0</v>
      </c>
      <c r="G239">
        <v>56</v>
      </c>
      <c r="H239" t="s">
        <v>381</v>
      </c>
      <c r="I239" s="15" t="s">
        <v>382</v>
      </c>
      <c r="J239" s="21">
        <v>0.204342510835132</v>
      </c>
    </row>
    <row r="240" spans="2:10" hidden="1" x14ac:dyDescent="0.35">
      <c r="B240">
        <v>42</v>
      </c>
      <c r="C240" s="19" t="s">
        <v>340</v>
      </c>
      <c r="D240" s="20" cm="1">
        <f t="array" ref="D240">IF(IF(OR($D$13:$D$193="ERRO")=TRUE,"ERRO",IF(D230+D231+D232+D239+D235+D236+D237=0,0,D230*J184+D231*J185+D232*J186+D239*J187+D235*J188+D236*J189+D237*J190+J183))&lt;0,0,IF(OR($D$13:$D$193="ERRO")=TRUE,"ERRO",IF(D230+D231+D232+D239+D235+D236+D237=0,0,D230*J184+D231*J185+D232*J186+D239*J187+D235*J188+D236*J189+D237*J190+J183)))</f>
        <v>0</v>
      </c>
      <c r="G240">
        <v>56</v>
      </c>
      <c r="H240" t="s">
        <v>381</v>
      </c>
      <c r="I240" s="15" t="s">
        <v>383</v>
      </c>
      <c r="J240" s="21">
        <v>0.17758062048083501</v>
      </c>
    </row>
    <row r="241" spans="2:10" hidden="1" x14ac:dyDescent="0.35">
      <c r="B241">
        <v>43</v>
      </c>
      <c r="C241" s="19" t="s">
        <v>349</v>
      </c>
      <c r="D241" s="20" t="s">
        <v>378</v>
      </c>
      <c r="G241">
        <v>56</v>
      </c>
      <c r="H241" t="s">
        <v>381</v>
      </c>
      <c r="I241" s="15" t="s">
        <v>384</v>
      </c>
      <c r="J241" s="21">
        <v>0.21216421055656901</v>
      </c>
    </row>
    <row r="242" spans="2:10" hidden="1" x14ac:dyDescent="0.35">
      <c r="B242">
        <v>44</v>
      </c>
      <c r="C242" s="19" t="s">
        <v>353</v>
      </c>
      <c r="D242" s="20" cm="1">
        <f t="array" ref="D242">IF(IF(OR($D$13:$D$193="ERRO")=TRUE,"ERRO",IF(D238+D197=0,0,D238*J196+D197*J197+J195))&lt;0,0,IF(OR($D$13:$D$193="ERRO")=TRUE,"ERRO",IF(D238+D197=0,0,D238*J196+D197*J197+J195)))</f>
        <v>0</v>
      </c>
      <c r="G242">
        <v>56</v>
      </c>
      <c r="H242" t="s">
        <v>381</v>
      </c>
      <c r="I242" s="15" t="s">
        <v>385</v>
      </c>
      <c r="J242" s="21">
        <v>0.22691586150814699</v>
      </c>
    </row>
    <row r="243" spans="2:10" hidden="1" x14ac:dyDescent="0.35">
      <c r="B243">
        <v>45</v>
      </c>
      <c r="C243" s="19" t="s">
        <v>355</v>
      </c>
      <c r="D243" s="20" cm="1">
        <f t="array" ref="D243">IF(IF(OR($D$13:$D$193="ERRO")=TRUE,"ERRO",IF(F160+F161=0,0,F160*J199+F161*J200+J198))&lt;0,0,IF(OR($D$13:$D$193="ERRO")=TRUE,"ERRO",IF(F160+F161=0,0,F160*J199+F161*J200+J198)))</f>
        <v>0</v>
      </c>
      <c r="G243">
        <v>56</v>
      </c>
      <c r="H243" t="s">
        <v>381</v>
      </c>
      <c r="I243" s="15" t="s">
        <v>386</v>
      </c>
      <c r="J243" s="21">
        <v>0.178996796619317</v>
      </c>
    </row>
    <row r="244" spans="2:10" hidden="1" x14ac:dyDescent="0.35">
      <c r="B244">
        <v>46</v>
      </c>
      <c r="C244" s="19" t="s">
        <v>361</v>
      </c>
      <c r="D244" s="20" cm="1">
        <f t="array" ref="D244">IF(IF(OR($D$13:$D$193="ERRO")=TRUE,"ERRO",IF(F163+F164+F165=0,0,F163*J202+F164*J203+F165*J204+J201))&lt;0,0,IF(OR($D$13:$D$193="ERRO")=TRUE,"ERRO",IF(F163+F164+F165=0,0,F163*J202+F164*J203+F165*J204+J201)))</f>
        <v>0</v>
      </c>
      <c r="G244">
        <v>57</v>
      </c>
      <c r="H244" t="s">
        <v>387</v>
      </c>
      <c r="I244" s="15" t="s">
        <v>4</v>
      </c>
      <c r="J244" s="21">
        <f>1-J245-J246-J247</f>
        <v>0</v>
      </c>
    </row>
    <row r="245" spans="2:10" hidden="1" x14ac:dyDescent="0.35">
      <c r="B245">
        <v>47</v>
      </c>
      <c r="C245" s="19" t="s">
        <v>365</v>
      </c>
      <c r="D245" s="20" cm="1">
        <f t="array" ref="D245">IF(IF(OR($D$13:$D$193="ERRO")=TRUE,"ERRO",IF(F167+F169+F170+F171=0,0,F167*J206+F169*J207+F170*J208+F171*J209+J205))&lt;0,0,IF(OR($D$13:$D$193="ERRO")=TRUE,"ERRO",IF(F167+F169+F170+F171=0,0,F167*J206+F169*J207+F170*J208+F171*J209+J205)))</f>
        <v>0</v>
      </c>
      <c r="G245">
        <v>57</v>
      </c>
      <c r="H245" t="s">
        <v>387</v>
      </c>
      <c r="I245" s="15" t="s">
        <v>388</v>
      </c>
      <c r="J245" s="21">
        <v>0.36810847295264898</v>
      </c>
    </row>
    <row r="246" spans="2:10" hidden="1" x14ac:dyDescent="0.35">
      <c r="B246">
        <v>48</v>
      </c>
      <c r="C246" s="19">
        <v>4350</v>
      </c>
      <c r="D246" s="20" cm="1">
        <f t="array" ref="D246">IF(IF(OR($D$13:$D$193="ERRO")=TRUE,"ERRO",IF(F173+F174=0,0,F173*J211+F174*J212+J210))&lt;0,0,IF(OR($D$13:$D$193="ERRO")=TRUE,"ERRO",IF(F173+F174=0,0,F173*J211+F174*J212+J210)))</f>
        <v>0</v>
      </c>
      <c r="G246">
        <v>57</v>
      </c>
      <c r="H246" t="s">
        <v>387</v>
      </c>
      <c r="I246" s="15" t="s">
        <v>389</v>
      </c>
      <c r="J246" s="21">
        <v>0.34445954653407601</v>
      </c>
    </row>
    <row r="247" spans="2:10" hidden="1" x14ac:dyDescent="0.35">
      <c r="B247">
        <v>49</v>
      </c>
      <c r="C247" s="19" t="s">
        <v>372</v>
      </c>
      <c r="D247" s="20" cm="1">
        <f t="array" ref="D247">IF(IF(OR($D$13:$D$193="ERRO")=TRUE,"ERRO",IF(F176+F178=0,0,F176*J214+F178*J215+J213))&lt;0,0,IF(OR($D$13:$D$193="ERRO")=TRUE,"ERRO",IF(F176+F178=0,0,F176*J214+F178*J215+J213)))</f>
        <v>0</v>
      </c>
      <c r="G247">
        <v>57</v>
      </c>
      <c r="H247" t="s">
        <v>387</v>
      </c>
      <c r="I247" s="15" t="s">
        <v>390</v>
      </c>
      <c r="J247" s="21">
        <v>0.28743198051327501</v>
      </c>
    </row>
    <row r="248" spans="2:10" hidden="1" x14ac:dyDescent="0.35">
      <c r="B248">
        <v>50</v>
      </c>
      <c r="C248" s="19" t="s">
        <v>375</v>
      </c>
      <c r="D248" s="20" cm="1">
        <f t="array" ref="D248">IF(OR($D$13:$D$193="ERRO")=TRUE,"ERRO",F181)</f>
        <v>0</v>
      </c>
      <c r="G248">
        <v>58</v>
      </c>
      <c r="H248" t="s">
        <v>356</v>
      </c>
      <c r="I248" s="15" t="s">
        <v>4</v>
      </c>
      <c r="J248" s="21">
        <f>1-J249-J250</f>
        <v>0</v>
      </c>
    </row>
    <row r="249" spans="2:10" hidden="1" x14ac:dyDescent="0.35">
      <c r="B249">
        <v>52</v>
      </c>
      <c r="C249" s="19" t="s">
        <v>377</v>
      </c>
      <c r="D249" s="20" cm="1">
        <f t="array" ref="D249">IF(IF(OR($D$13:$D$193="ERRO")=TRUE,"ERRO",IF(F173+F174+F27+F29+F30+F31+F32=0,0,F173*J218+F174*J219+F27*J220+F29*J221+F30*J222+F31*J223+F32*J224+J217))&lt;0,0,IF(OR($D$13:$D$193="ERRO")=TRUE,"ERRO",IF(F173+F174+F27+F29+F30+F31+F32=0,0,F173*J218+F174*J219+F27*J220+F29*J221+F30*J222+F31*J223+F32*J224+J217)))</f>
        <v>0</v>
      </c>
      <c r="G249">
        <v>58</v>
      </c>
      <c r="H249" t="s">
        <v>356</v>
      </c>
      <c r="I249" s="15" t="s">
        <v>381</v>
      </c>
      <c r="J249" s="21">
        <v>0.50918935520223396</v>
      </c>
    </row>
    <row r="250" spans="2:10" hidden="1" x14ac:dyDescent="0.35">
      <c r="B250">
        <v>53</v>
      </c>
      <c r="C250" s="19" t="s">
        <v>354</v>
      </c>
      <c r="D250" s="20" t="s">
        <v>378</v>
      </c>
      <c r="G250">
        <v>58</v>
      </c>
      <c r="H250" t="s">
        <v>356</v>
      </c>
      <c r="I250" s="15" t="s">
        <v>387</v>
      </c>
      <c r="J250" s="21">
        <v>0.49081064479776598</v>
      </c>
    </row>
    <row r="251" spans="2:10" hidden="1" x14ac:dyDescent="0.35">
      <c r="B251">
        <v>54</v>
      </c>
      <c r="C251" s="19" t="s">
        <v>379</v>
      </c>
      <c r="D251" s="20" cm="1">
        <f t="array" ref="D251">IF(IF(OR($D$13:$D$193="ERRO")=TRUE,"ERRO",IF(F47+F60=0,0,F47*J233+F60*J234+J232))&lt;0,0,IF(OR($D$13:$D$193="ERRO")=TRUE,"ERRO",IF(F47+F60=0,0,F47*J233+F60*J234+J232)))</f>
        <v>0</v>
      </c>
      <c r="G251">
        <v>59</v>
      </c>
      <c r="H251" t="s">
        <v>391</v>
      </c>
      <c r="I251" s="15" t="s">
        <v>4</v>
      </c>
      <c r="J251" s="21">
        <f>1-J253-J252</f>
        <v>3.9968028886505635E-15</v>
      </c>
    </row>
    <row r="252" spans="2:10" hidden="1" x14ac:dyDescent="0.35">
      <c r="B252">
        <v>55</v>
      </c>
      <c r="C252" s="19" t="s">
        <v>380</v>
      </c>
      <c r="D252" s="20" cm="1">
        <f t="array" ref="D252">IF(IF(OR($D$13:$D$193="ERRO")=TRUE,"ERRO",IF(D251+D198=0,0,D251*J236+D198*J237+J235))&lt;0,0,IF(OR($D$13:$D$193="ERRO")=TRUE,"ERRO",IF(D251+D198=0,0,D251*J236+D198*J237+J235)))</f>
        <v>0</v>
      </c>
      <c r="G252">
        <v>59</v>
      </c>
      <c r="H252" t="s">
        <v>391</v>
      </c>
      <c r="I252" s="15" t="s">
        <v>61</v>
      </c>
      <c r="J252" s="21">
        <v>0.52126448617267296</v>
      </c>
    </row>
    <row r="253" spans="2:10" hidden="1" x14ac:dyDescent="0.35">
      <c r="B253">
        <v>56</v>
      </c>
      <c r="C253" s="19">
        <v>4410</v>
      </c>
      <c r="D253" s="20" cm="1">
        <f t="array" ref="D253">IF(IF(OR($D$13:$D$193="ERRO")=TRUE,"ERRO",IF(F184+F185+F186+F187+F188=0,0,F184*J239+F185*J240+F186*J241+F187*J242+F188*J243+J238))&lt;0,0,IF(OR($D$13:$D$193="ERRO")=TRUE,"ERRO",IF(F184+F185+F186+F187+F188=0,0,F184*J239+F185*J240+F186*J241+F187*J242+F188*J243+J238)))</f>
        <v>0</v>
      </c>
      <c r="G253">
        <v>59</v>
      </c>
      <c r="H253" t="s">
        <v>391</v>
      </c>
      <c r="I253" s="15" t="s">
        <v>81</v>
      </c>
      <c r="J253" s="21">
        <v>0.47873551382732299</v>
      </c>
    </row>
    <row r="254" spans="2:10" hidden="1" x14ac:dyDescent="0.35">
      <c r="B254">
        <v>57</v>
      </c>
      <c r="C254" s="19">
        <v>4420</v>
      </c>
      <c r="D254" s="20" cm="1">
        <f t="array" ref="D254">IF(IF(OR($D$13:$D$193="ERRO")=TRUE,"ERRO",IF(F190+F191+F192=0,0,F190*J245+F191*J246+F192*J247+J244))&lt;0,0,IF(OR($D$13:$D$193="ERRO")=TRUE,"ERRO",IF(F190+F191+F192=0,0,F190*J245+F191*J246+F192*J247+J244)))</f>
        <v>0</v>
      </c>
      <c r="G254">
        <v>60</v>
      </c>
      <c r="H254" t="s">
        <v>392</v>
      </c>
      <c r="I254" s="15" t="s">
        <v>4</v>
      </c>
      <c r="J254" s="21">
        <f>1-J255-J256</f>
        <v>-5.8816131190839727E-3</v>
      </c>
    </row>
    <row r="255" spans="2:10" hidden="1" x14ac:dyDescent="0.35">
      <c r="B255">
        <v>58</v>
      </c>
      <c r="C255" s="19" t="s">
        <v>356</v>
      </c>
      <c r="D255" s="20" t="s">
        <v>378</v>
      </c>
      <c r="G255">
        <v>60</v>
      </c>
      <c r="H255" t="s">
        <v>392</v>
      </c>
      <c r="I255" s="15" t="s">
        <v>391</v>
      </c>
      <c r="J255" s="21">
        <v>0.41483606796309302</v>
      </c>
    </row>
    <row r="256" spans="2:10" hidden="1" x14ac:dyDescent="0.35">
      <c r="B256">
        <v>59</v>
      </c>
      <c r="C256" s="19" t="s">
        <v>391</v>
      </c>
      <c r="D256" s="20" cm="1">
        <f t="array" ref="D256">IF(IF(OR($D$13:$D$193="ERRO")=TRUE,"ERRO",IF(F51+F61=0,0,F51*J252+F61*J253+J251))&lt;0,0,IF(OR($D$13:$D$193="ERRO")=TRUE,"ERRO",IF(F51+F61=0,0,F51*J252+F61*J253+J251)))</f>
        <v>0</v>
      </c>
      <c r="G256">
        <v>60</v>
      </c>
      <c r="H256" t="s">
        <v>392</v>
      </c>
      <c r="I256" s="15" t="s">
        <v>356</v>
      </c>
      <c r="J256" s="21">
        <v>0.59104554515599095</v>
      </c>
    </row>
    <row r="257" spans="2:10" hidden="1" x14ac:dyDescent="0.35">
      <c r="B257">
        <v>60</v>
      </c>
      <c r="C257" s="19" t="s">
        <v>392</v>
      </c>
      <c r="D257" s="20" cm="1">
        <f t="array" ref="D257">IF(IF(OR($D$13:$D$193="ERRO")=TRUE,"ERRO",IF(D256+D199=0,0,D256*J255+D199*J256+J254))&lt;0,0,IF(OR($D$13:$D$193="ERRO")=TRUE,"ERRO",IF(D256+D199=0,0,D256*J255+D199*J256+J254)))</f>
        <v>0</v>
      </c>
      <c r="G257">
        <v>61</v>
      </c>
      <c r="H257" t="s">
        <v>393</v>
      </c>
      <c r="I257" s="15" t="s">
        <v>4</v>
      </c>
      <c r="J257" s="21">
        <f>1-J258-J259-J260-J261-J262-J263-J264-J265-J266</f>
        <v>4.345385050641179E-3</v>
      </c>
    </row>
    <row r="258" spans="2:10" hidden="1" x14ac:dyDescent="0.35">
      <c r="B258">
        <v>61</v>
      </c>
      <c r="C258" s="19" t="s">
        <v>393</v>
      </c>
      <c r="D258" s="20" cm="1">
        <f t="array" ref="D258">IF(IF(OR($D$13:$D$193="ERRO")=TRUE,"ERRO",IF(F32+F35+D208+D209+D210+F72+F73+F185+F193=0,0,F32*J258+F35*J259+D208*J260+D209*J261+D210*J262+F72*J263+F73*J264+F185*J265+F193*J266+J257))&lt;0,0,IF(OR($D$13:$D$193="ERRO")=TRUE,"ERRO",IF(F32+F35+D208+D209+D210+F72+F73+F185+F193=0,0,F32*J258+F35*J259+D208*J260+D209*J261+D210*J262+F72*J263+F73*J264+F185*J265+F193*J266+J257)))</f>
        <v>0</v>
      </c>
      <c r="G258">
        <v>61</v>
      </c>
      <c r="H258" t="s">
        <v>393</v>
      </c>
      <c r="I258" s="15" t="s">
        <v>40</v>
      </c>
      <c r="J258" s="21">
        <v>8.6261252014152703E-2</v>
      </c>
    </row>
    <row r="259" spans="2:10" hidden="1" x14ac:dyDescent="0.35">
      <c r="B259">
        <v>62</v>
      </c>
      <c r="C259" s="19" t="s">
        <v>394</v>
      </c>
      <c r="D259" s="20" cm="1">
        <f t="array" ref="D259">IF(IF(OR($D$13:$D$193="ERRO")=TRUE,"ERRO",IF(D204+D211+D212+D214+D243=0,0,D204*J268+D211*J269+D212*J270+D214*J271+D243*J272+J267))&lt;0,0,IF(OR($D$13:$D$193="ERRO")=TRUE,"ERRO",IF(D204+D211+D212+D214+D243=0,0,D204*J268+D211*J269+D212*J270+D214*J271+D243*J272+J267)))</f>
        <v>0</v>
      </c>
      <c r="G259">
        <v>61</v>
      </c>
      <c r="H259" t="s">
        <v>393</v>
      </c>
      <c r="I259" s="15" t="s">
        <v>46</v>
      </c>
      <c r="J259" s="21">
        <v>0.13458978252319201</v>
      </c>
    </row>
    <row r="260" spans="2:10" hidden="1" x14ac:dyDescent="0.35">
      <c r="B260">
        <v>63</v>
      </c>
      <c r="C260" s="19" t="s">
        <v>395</v>
      </c>
      <c r="D260" s="20" cm="1">
        <f t="array" ref="D260">IF(IF(OR($D$13:$D$193="ERRO")=TRUE,"ERRO",IF(F14+F28+F39+F41+F42+F44+F45+F46+F48+F49+F50=0,0,F14*J274+F28*J275+F39*J276+F41*J277+F42*J278+F44*J279+F45*J280+F46*J281+F48*J282+F49*J283+F50*J284+J273))&lt;0,0,IF(OR($D$13:$D$193="ERRO")=TRUE,"ERRO",IF(F14+F28+F39+F41+F42+F44+F45+F46+F48+F49+F50=0,0,F14*J274+F28*J275+F39*J276+F41*J277+F42*J278+F44*J279+F45*J280+F46*J281+F48*J282+F49*J283+F50*J284+J273)))</f>
        <v>0</v>
      </c>
      <c r="G260">
        <v>61</v>
      </c>
      <c r="H260" t="s">
        <v>393</v>
      </c>
      <c r="I260" s="15" t="s">
        <v>50</v>
      </c>
      <c r="J260" s="21">
        <v>0.18770536360132101</v>
      </c>
    </row>
    <row r="261" spans="2:10" hidden="1" x14ac:dyDescent="0.35">
      <c r="B261">
        <v>64</v>
      </c>
      <c r="C261" s="19" t="s">
        <v>396</v>
      </c>
      <c r="D261" s="20" cm="1">
        <f t="array" ref="D261">IF(IF(OR($D$13:$D$193="ERRO")=TRUE,"ERRO",IF(F65+F68+F71+F74+F161=0,0,F65*J286+F68*J287+F71*J288+F74*J289+F161*J290+J285))&lt;0,0,IF(OR($D$13:$D$193="ERRO")=TRUE,"ERRO",IF(F65+F68+F71+F74+F161=0,0,F65*J286+F68*J287+F71*J288+F74*J289+F161*J290+J285)))</f>
        <v>0</v>
      </c>
      <c r="G261">
        <v>61</v>
      </c>
      <c r="H261" t="s">
        <v>393</v>
      </c>
      <c r="I261" s="15" t="s">
        <v>63</v>
      </c>
      <c r="J261" s="21">
        <v>0.16091460939921201</v>
      </c>
    </row>
    <row r="262" spans="2:10" hidden="1" x14ac:dyDescent="0.35">
      <c r="B262">
        <v>65</v>
      </c>
      <c r="C262" s="19" t="s">
        <v>397</v>
      </c>
      <c r="D262" s="20" cm="1">
        <f t="array" ref="D262">IF(IF(OR($D$13:$D$193="ERRO")=TRUE,"ERRO",IF(F65+F66+F68+F69+F80+F81=0,0,F65*J292+F66*J293+F68*J294+F69*J295+F80*J296+F81*J297+J291))&lt;0,0,IF(OR($D$13:$D$193="ERRO")=TRUE,"ERRO",IF(F65+F66+F68+F69+F80+F81=0,0,F65*J292+F66*J293+F68*J294+F69*J295+F80*J296+F81*J297+J291)))</f>
        <v>0</v>
      </c>
      <c r="G262">
        <v>61</v>
      </c>
      <c r="H262" t="s">
        <v>393</v>
      </c>
      <c r="I262" s="15" t="s">
        <v>71</v>
      </c>
      <c r="J262" s="21">
        <v>0.16189886321925301</v>
      </c>
    </row>
    <row r="263" spans="2:10" hidden="1" x14ac:dyDescent="0.35">
      <c r="B263">
        <v>66</v>
      </c>
      <c r="C263" s="19" t="s">
        <v>398</v>
      </c>
      <c r="D263" s="20" cm="1">
        <f t="array" ref="D263">IF(IF(OR($D$13:$D$193="ERRO")=TRUE,"ERRO",IF(D258+D259+D260+D261+D262+D206=0,0,D258*J299+D259*J300+D260*J301+D261*J302+D262*J303+D206*J304+J298))&lt;0,0,IF(OR($D$13:$D$193="ERRO")=TRUE,"ERRO",IF(D258+D259+D260+D261+D262+D206=0,0,D258*J299+D259*J300+D260*J301+D261*J302+D262*J303+D206*J304+J298)))</f>
        <v>0</v>
      </c>
      <c r="G263">
        <v>61</v>
      </c>
      <c r="H263" t="s">
        <v>393</v>
      </c>
      <c r="I263" s="15" t="s">
        <v>160</v>
      </c>
      <c r="J263" s="21">
        <v>7.0230924715468102E-2</v>
      </c>
    </row>
    <row r="264" spans="2:10" hidden="1" x14ac:dyDescent="0.35">
      <c r="B264">
        <v>67</v>
      </c>
      <c r="C264" s="19" t="s">
        <v>399</v>
      </c>
      <c r="D264" s="20" cm="1">
        <f t="array" ref="D264">IF(IF(OR($D$13:$D$193="ERRO")=TRUE,"ERRO",IF(D203+D204+D205=0,0,D203*J306+D204*J307+D205*J308+J305))&lt;0,0,IF(OR($D$13:$D$193="ERRO")=TRUE,"ERRO",IF(D203+D204+D205=0,0,D203*J306+D204*J307+D205*J308+J305)))</f>
        <v>0</v>
      </c>
      <c r="G264">
        <v>61</v>
      </c>
      <c r="H264" t="s">
        <v>393</v>
      </c>
      <c r="I264" s="15" t="s">
        <v>97</v>
      </c>
      <c r="J264" s="21">
        <v>9.4280871182495493E-2</v>
      </c>
    </row>
    <row r="265" spans="2:10" hidden="1" x14ac:dyDescent="0.35">
      <c r="B265">
        <v>68</v>
      </c>
      <c r="C265" s="19" t="s">
        <v>400</v>
      </c>
      <c r="D265" s="20" cm="1">
        <f t="array" ref="D265">IF(IF(OR($D$13:$D$193="ERRO")=TRUE,"ERRO",IF(D206+D207+D208+D209+D210=0,0,D206*J310+D207*J311+D208*J312+D209*J313+D210*J314+J309))&lt;0,0,IF(OR($D$13:$D$193="ERRO")=TRUE,"ERRO",IF(D206+D207+D208+D209+D210=0,0,D206*J310+D207*J311+D208*J312+D209*J313+D210*J314+J309)))</f>
        <v>0</v>
      </c>
      <c r="G265">
        <v>61</v>
      </c>
      <c r="H265" t="s">
        <v>393</v>
      </c>
      <c r="I265" s="15" t="s">
        <v>383</v>
      </c>
      <c r="J265" s="21">
        <v>4.9331288539995702E-2</v>
      </c>
    </row>
    <row r="266" spans="2:10" hidden="1" x14ac:dyDescent="0.35">
      <c r="B266">
        <v>69</v>
      </c>
      <c r="C266" s="19" t="s">
        <v>401</v>
      </c>
      <c r="D266" s="20" cm="1">
        <f t="array" ref="D266">IF(IF(OR($D$13:$D$193="ERRO")=TRUE,"ERRO",IF(D211+D212+D213+D214=0,0,D211*J316+D212*J317+D213*J318+D214*J319++J315))&lt;0,0,IF(OR($D$13:$D$193="ERRO")=TRUE,"ERRO",IF(D211+D212+D213+D214=0,0,D211*J316+D212*J317+D213*J318+D214*J319++J315)))</f>
        <v>0</v>
      </c>
      <c r="G266">
        <v>61</v>
      </c>
      <c r="H266" t="s">
        <v>393</v>
      </c>
      <c r="I266" s="15" t="s">
        <v>351</v>
      </c>
      <c r="J266" s="21">
        <v>5.04416597542688E-2</v>
      </c>
    </row>
    <row r="267" spans="2:10" hidden="1" x14ac:dyDescent="0.35">
      <c r="B267">
        <v>70</v>
      </c>
      <c r="C267" s="19" t="s">
        <v>358</v>
      </c>
      <c r="D267" s="20" t="s">
        <v>378</v>
      </c>
      <c r="G267">
        <v>62</v>
      </c>
      <c r="H267" t="s">
        <v>394</v>
      </c>
      <c r="I267" s="15" t="s">
        <v>4</v>
      </c>
      <c r="J267" s="21">
        <f>1-J268-J269-J270-J272-J271</f>
        <v>2.1216978408580001E-3</v>
      </c>
    </row>
    <row r="268" spans="2:10" hidden="1" x14ac:dyDescent="0.35">
      <c r="B268">
        <v>71</v>
      </c>
      <c r="C268" s="19" t="s">
        <v>360</v>
      </c>
      <c r="D268" s="20" t="s">
        <v>378</v>
      </c>
      <c r="G268">
        <v>62</v>
      </c>
      <c r="H268" t="s">
        <v>394</v>
      </c>
      <c r="I268" s="15" t="s">
        <v>10</v>
      </c>
      <c r="J268" s="21">
        <v>0.201565838054235</v>
      </c>
    </row>
    <row r="269" spans="2:10" hidden="1" x14ac:dyDescent="0.35">
      <c r="G269">
        <v>62</v>
      </c>
      <c r="H269" t="s">
        <v>394</v>
      </c>
      <c r="I269" s="15" t="s">
        <v>84</v>
      </c>
      <c r="J269" s="21">
        <v>0.17400658216372</v>
      </c>
    </row>
    <row r="270" spans="2:10" hidden="1" x14ac:dyDescent="0.35">
      <c r="G270">
        <v>62</v>
      </c>
      <c r="H270" t="s">
        <v>394</v>
      </c>
      <c r="I270" s="15" t="s">
        <v>92</v>
      </c>
      <c r="J270" s="21">
        <v>0.292374175447082</v>
      </c>
    </row>
    <row r="271" spans="2:10" hidden="1" x14ac:dyDescent="0.35">
      <c r="G271">
        <v>62</v>
      </c>
      <c r="H271" t="s">
        <v>394</v>
      </c>
      <c r="I271" s="15" t="s">
        <v>116</v>
      </c>
      <c r="J271" s="21">
        <v>0.16803077285242801</v>
      </c>
    </row>
    <row r="272" spans="2:10" hidden="1" x14ac:dyDescent="0.35">
      <c r="G272">
        <v>62</v>
      </c>
      <c r="H272" t="s">
        <v>394</v>
      </c>
      <c r="I272" s="15" t="s">
        <v>355</v>
      </c>
      <c r="J272" s="21">
        <v>0.16190093364167699</v>
      </c>
    </row>
    <row r="273" spans="7:10" hidden="1" x14ac:dyDescent="0.35">
      <c r="G273">
        <v>63</v>
      </c>
      <c r="H273" t="s">
        <v>395</v>
      </c>
      <c r="I273" s="15" t="s">
        <v>4</v>
      </c>
      <c r="J273" s="21">
        <f>1-J274-J275-J276-J277-J278-J279-J280-J281-J282-J283-J284</f>
        <v>1.3461454173580023E-15</v>
      </c>
    </row>
    <row r="274" spans="7:10" hidden="1" x14ac:dyDescent="0.35">
      <c r="G274">
        <v>63</v>
      </c>
      <c r="H274" t="s">
        <v>395</v>
      </c>
      <c r="I274" s="15" t="s">
        <v>30</v>
      </c>
      <c r="J274" s="21">
        <v>0.12213884975375799</v>
      </c>
    </row>
    <row r="275" spans="7:10" hidden="1" x14ac:dyDescent="0.35">
      <c r="G275">
        <v>63</v>
      </c>
      <c r="H275" t="s">
        <v>395</v>
      </c>
      <c r="I275" s="15" t="s">
        <v>59</v>
      </c>
      <c r="J275" s="21">
        <v>7.4803242396507499E-2</v>
      </c>
    </row>
    <row r="276" spans="7:10" hidden="1" x14ac:dyDescent="0.35">
      <c r="G276">
        <v>63</v>
      </c>
      <c r="H276" t="s">
        <v>395</v>
      </c>
      <c r="I276" s="15" t="s">
        <v>82</v>
      </c>
      <c r="J276" s="21">
        <v>6.2393409134321003E-2</v>
      </c>
    </row>
    <row r="277" spans="7:10" hidden="1" x14ac:dyDescent="0.35">
      <c r="G277">
        <v>63</v>
      </c>
      <c r="H277" t="s">
        <v>395</v>
      </c>
      <c r="I277" s="15" t="s">
        <v>87</v>
      </c>
      <c r="J277" s="21">
        <v>8.0248651540460306E-2</v>
      </c>
    </row>
    <row r="278" spans="7:10" hidden="1" x14ac:dyDescent="0.35">
      <c r="G278">
        <v>63</v>
      </c>
      <c r="H278" t="s">
        <v>395</v>
      </c>
      <c r="I278" s="15" t="s">
        <v>90</v>
      </c>
      <c r="J278" s="21">
        <v>7.7332026486992597E-2</v>
      </c>
    </row>
    <row r="279" spans="7:10" hidden="1" x14ac:dyDescent="0.35">
      <c r="G279">
        <v>63</v>
      </c>
      <c r="H279" t="s">
        <v>395</v>
      </c>
      <c r="I279" s="15" t="s">
        <v>95</v>
      </c>
      <c r="J279" s="21">
        <v>0.119083792644536</v>
      </c>
    </row>
    <row r="280" spans="7:10" hidden="1" x14ac:dyDescent="0.35">
      <c r="G280">
        <v>63</v>
      </c>
      <c r="H280" t="s">
        <v>395</v>
      </c>
      <c r="I280" s="15" t="s">
        <v>98</v>
      </c>
      <c r="J280" s="21">
        <v>7.64677080904725E-2</v>
      </c>
    </row>
    <row r="281" spans="7:10" hidden="1" x14ac:dyDescent="0.35">
      <c r="G281">
        <v>63</v>
      </c>
      <c r="H281" t="s">
        <v>395</v>
      </c>
      <c r="I281" s="15" t="s">
        <v>101</v>
      </c>
      <c r="J281" s="21">
        <v>0.108513117114865</v>
      </c>
    </row>
    <row r="282" spans="7:10" hidden="1" x14ac:dyDescent="0.35">
      <c r="G282">
        <v>63</v>
      </c>
      <c r="H282" t="s">
        <v>395</v>
      </c>
      <c r="I282" s="15" t="s">
        <v>106</v>
      </c>
      <c r="J282" s="21">
        <v>0.104314337634367</v>
      </c>
    </row>
    <row r="283" spans="7:10" hidden="1" x14ac:dyDescent="0.35">
      <c r="G283">
        <v>63</v>
      </c>
      <c r="H283" t="s">
        <v>395</v>
      </c>
      <c r="I283" s="15" t="s">
        <v>109</v>
      </c>
      <c r="J283" s="21">
        <v>9.9913255296886994E-2</v>
      </c>
    </row>
    <row r="284" spans="7:10" hidden="1" x14ac:dyDescent="0.35">
      <c r="G284">
        <v>63</v>
      </c>
      <c r="H284" t="s">
        <v>395</v>
      </c>
      <c r="I284" s="15" t="s">
        <v>112</v>
      </c>
      <c r="J284" s="21">
        <v>7.4791609906831799E-2</v>
      </c>
    </row>
    <row r="285" spans="7:10" hidden="1" x14ac:dyDescent="0.35">
      <c r="G285">
        <v>64</v>
      </c>
      <c r="H285" t="s">
        <v>396</v>
      </c>
      <c r="I285" s="15" t="s">
        <v>4</v>
      </c>
      <c r="J285" s="21">
        <f>1-J286-J287-J288-J289-J290</f>
        <v>-4.0813691261539775E-3</v>
      </c>
    </row>
    <row r="286" spans="7:10" hidden="1" x14ac:dyDescent="0.35">
      <c r="G286">
        <v>64</v>
      </c>
      <c r="H286" t="s">
        <v>396</v>
      </c>
      <c r="I286" s="15" t="s">
        <v>143</v>
      </c>
      <c r="J286" s="21">
        <v>0.300751289970833</v>
      </c>
    </row>
    <row r="287" spans="7:10" hidden="1" x14ac:dyDescent="0.35">
      <c r="G287">
        <v>64</v>
      </c>
      <c r="H287" t="s">
        <v>396</v>
      </c>
      <c r="I287" s="15" t="s">
        <v>151</v>
      </c>
      <c r="J287" s="21">
        <v>0.107449349678078</v>
      </c>
    </row>
    <row r="288" spans="7:10" hidden="1" x14ac:dyDescent="0.35">
      <c r="G288">
        <v>64</v>
      </c>
      <c r="H288" t="s">
        <v>396</v>
      </c>
      <c r="I288" s="15" t="s">
        <v>94</v>
      </c>
      <c r="J288" s="21">
        <v>0.32390746507974599</v>
      </c>
    </row>
    <row r="289" spans="7:10" hidden="1" x14ac:dyDescent="0.35">
      <c r="G289">
        <v>64</v>
      </c>
      <c r="H289" t="s">
        <v>396</v>
      </c>
      <c r="I289" s="15" t="s">
        <v>165</v>
      </c>
      <c r="J289" s="21">
        <v>0.10539244162115501</v>
      </c>
    </row>
    <row r="290" spans="7:10" hidden="1" x14ac:dyDescent="0.35">
      <c r="G290">
        <v>64</v>
      </c>
      <c r="H290" t="s">
        <v>396</v>
      </c>
      <c r="I290" s="15" t="s">
        <v>359</v>
      </c>
      <c r="J290" s="21">
        <v>0.16658082277634201</v>
      </c>
    </row>
    <row r="291" spans="7:10" hidden="1" x14ac:dyDescent="0.35">
      <c r="G291">
        <v>65</v>
      </c>
      <c r="H291" t="s">
        <v>397</v>
      </c>
      <c r="I291" s="15" t="s">
        <v>4</v>
      </c>
      <c r="J291" s="21">
        <f>1-J292-J293-J294-J295-J296-J297</f>
        <v>0</v>
      </c>
    </row>
    <row r="292" spans="7:10" hidden="1" x14ac:dyDescent="0.35">
      <c r="G292">
        <v>65</v>
      </c>
      <c r="H292" t="s">
        <v>397</v>
      </c>
      <c r="I292" s="15" t="s">
        <v>143</v>
      </c>
      <c r="J292" s="21">
        <v>0.233489232470836</v>
      </c>
    </row>
    <row r="293" spans="7:10" hidden="1" x14ac:dyDescent="0.35">
      <c r="G293">
        <v>65</v>
      </c>
      <c r="H293" t="s">
        <v>397</v>
      </c>
      <c r="I293" s="15" t="s">
        <v>146</v>
      </c>
      <c r="J293" s="21">
        <v>0.113481632275933</v>
      </c>
    </row>
    <row r="294" spans="7:10" hidden="1" x14ac:dyDescent="0.35">
      <c r="G294">
        <v>65</v>
      </c>
      <c r="H294" t="s">
        <v>397</v>
      </c>
      <c r="I294" s="15" t="s">
        <v>151</v>
      </c>
      <c r="J294" s="21">
        <v>0.17076861024897599</v>
      </c>
    </row>
    <row r="295" spans="7:10" hidden="1" x14ac:dyDescent="0.35">
      <c r="G295">
        <v>65</v>
      </c>
      <c r="H295" t="s">
        <v>397</v>
      </c>
      <c r="I295" s="15" t="s">
        <v>154</v>
      </c>
      <c r="J295" s="21">
        <v>0.17181617612231001</v>
      </c>
    </row>
    <row r="296" spans="7:10" hidden="1" x14ac:dyDescent="0.35">
      <c r="G296">
        <v>65</v>
      </c>
      <c r="H296" t="s">
        <v>397</v>
      </c>
      <c r="I296" s="15" t="s">
        <v>178</v>
      </c>
      <c r="J296" s="21">
        <v>0.15747333359750801</v>
      </c>
    </row>
    <row r="297" spans="7:10" hidden="1" x14ac:dyDescent="0.35">
      <c r="G297">
        <v>65</v>
      </c>
      <c r="H297" t="s">
        <v>397</v>
      </c>
      <c r="I297" s="15" t="s">
        <v>181</v>
      </c>
      <c r="J297" s="21">
        <v>0.15297101528443699</v>
      </c>
    </row>
    <row r="298" spans="7:10" hidden="1" x14ac:dyDescent="0.35">
      <c r="G298">
        <v>66</v>
      </c>
      <c r="H298" t="s">
        <v>398</v>
      </c>
      <c r="I298" s="15" t="s">
        <v>4</v>
      </c>
      <c r="J298" s="21">
        <f>1-J299-J300-J301-J302-J303-J304</f>
        <v>-4.5147390383040026E-3</v>
      </c>
    </row>
    <row r="299" spans="7:10" hidden="1" x14ac:dyDescent="0.35">
      <c r="G299">
        <v>66</v>
      </c>
      <c r="H299" t="s">
        <v>398</v>
      </c>
      <c r="I299" s="15" t="s">
        <v>393</v>
      </c>
      <c r="J299" s="21">
        <v>0.20231448280356801</v>
      </c>
    </row>
    <row r="300" spans="7:10" hidden="1" x14ac:dyDescent="0.35">
      <c r="G300">
        <v>66</v>
      </c>
      <c r="H300" t="s">
        <v>398</v>
      </c>
      <c r="I300" s="15" t="s">
        <v>394</v>
      </c>
      <c r="J300" s="21">
        <v>0.238494643244444</v>
      </c>
    </row>
    <row r="301" spans="7:10" hidden="1" x14ac:dyDescent="0.35">
      <c r="G301">
        <v>66</v>
      </c>
      <c r="H301" t="s">
        <v>398</v>
      </c>
      <c r="I301" s="15" t="s">
        <v>395</v>
      </c>
      <c r="J301" s="21">
        <v>0.140530210195876</v>
      </c>
    </row>
    <row r="302" spans="7:10" hidden="1" x14ac:dyDescent="0.35">
      <c r="G302">
        <v>66</v>
      </c>
      <c r="H302" t="s">
        <v>398</v>
      </c>
      <c r="I302" s="15" t="s">
        <v>396</v>
      </c>
      <c r="J302" s="21">
        <v>0.202914251379716</v>
      </c>
    </row>
    <row r="303" spans="7:10" hidden="1" x14ac:dyDescent="0.35">
      <c r="G303">
        <v>66</v>
      </c>
      <c r="H303" t="s">
        <v>398</v>
      </c>
      <c r="I303" s="15" t="s">
        <v>397</v>
      </c>
      <c r="J303" s="21">
        <v>0.113669941693831</v>
      </c>
    </row>
    <row r="304" spans="7:10" hidden="1" x14ac:dyDescent="0.35">
      <c r="G304">
        <v>66</v>
      </c>
      <c r="H304" t="s">
        <v>398</v>
      </c>
      <c r="I304" s="15" t="s">
        <v>29</v>
      </c>
      <c r="J304" s="21">
        <v>0.106591209720869</v>
      </c>
    </row>
    <row r="305" spans="7:10" hidden="1" x14ac:dyDescent="0.35">
      <c r="G305">
        <v>67</v>
      </c>
      <c r="H305" t="s">
        <v>399</v>
      </c>
      <c r="I305" s="15" t="s">
        <v>4</v>
      </c>
      <c r="J305" s="21">
        <f>1-J306-J307-J308</f>
        <v>-5.651190552560803E-4</v>
      </c>
    </row>
    <row r="306" spans="7:10" hidden="1" x14ac:dyDescent="0.35">
      <c r="G306">
        <v>67</v>
      </c>
      <c r="H306" t="s">
        <v>399</v>
      </c>
      <c r="I306" s="15" t="s">
        <v>3</v>
      </c>
      <c r="J306" s="21">
        <v>0.350019401233234</v>
      </c>
    </row>
    <row r="307" spans="7:10" hidden="1" x14ac:dyDescent="0.35">
      <c r="G307">
        <v>67</v>
      </c>
      <c r="H307" t="s">
        <v>399</v>
      </c>
      <c r="I307" s="15" t="s">
        <v>10</v>
      </c>
      <c r="J307" s="21">
        <v>0.34812421232237001</v>
      </c>
    </row>
    <row r="308" spans="7:10" hidden="1" x14ac:dyDescent="0.35">
      <c r="G308">
        <v>67</v>
      </c>
      <c r="H308" t="s">
        <v>399</v>
      </c>
      <c r="I308" s="15" t="s">
        <v>20</v>
      </c>
      <c r="J308" s="21">
        <v>0.30242150549965202</v>
      </c>
    </row>
    <row r="309" spans="7:10" hidden="1" x14ac:dyDescent="0.35">
      <c r="G309">
        <v>68</v>
      </c>
      <c r="H309" t="s">
        <v>400</v>
      </c>
      <c r="I309" s="15" t="s">
        <v>4</v>
      </c>
      <c r="J309" s="21">
        <f>1-J310-J311-J312-J313-J314</f>
        <v>7.7928069534491384E-4</v>
      </c>
    </row>
    <row r="310" spans="7:10" hidden="1" x14ac:dyDescent="0.35">
      <c r="G310">
        <v>68</v>
      </c>
      <c r="H310" t="s">
        <v>400</v>
      </c>
      <c r="I310" s="15" t="s">
        <v>29</v>
      </c>
      <c r="J310" s="21">
        <v>0.153984122660169</v>
      </c>
    </row>
    <row r="311" spans="7:10" hidden="1" x14ac:dyDescent="0.35">
      <c r="G311">
        <v>68</v>
      </c>
      <c r="H311" t="s">
        <v>400</v>
      </c>
      <c r="I311" s="15" t="s">
        <v>42</v>
      </c>
      <c r="J311" s="21">
        <v>0.21459691445806101</v>
      </c>
    </row>
    <row r="312" spans="7:10" hidden="1" x14ac:dyDescent="0.35">
      <c r="G312">
        <v>68</v>
      </c>
      <c r="H312" t="s">
        <v>400</v>
      </c>
      <c r="I312" s="15" t="s">
        <v>50</v>
      </c>
      <c r="J312" s="21">
        <v>0.23308148712291299</v>
      </c>
    </row>
    <row r="313" spans="7:10" hidden="1" x14ac:dyDescent="0.35">
      <c r="G313">
        <v>68</v>
      </c>
      <c r="H313" t="s">
        <v>400</v>
      </c>
      <c r="I313" s="15" t="s">
        <v>63</v>
      </c>
      <c r="J313" s="21">
        <v>0.19881016383599501</v>
      </c>
    </row>
    <row r="314" spans="7:10" hidden="1" x14ac:dyDescent="0.35">
      <c r="G314">
        <v>68</v>
      </c>
      <c r="H314" t="s">
        <v>400</v>
      </c>
      <c r="I314" s="15" t="s">
        <v>71</v>
      </c>
      <c r="J314" s="21">
        <v>0.198748031227517</v>
      </c>
    </row>
    <row r="315" spans="7:10" hidden="1" x14ac:dyDescent="0.35">
      <c r="G315">
        <v>69</v>
      </c>
      <c r="H315" t="s">
        <v>401</v>
      </c>
      <c r="I315" s="15" t="s">
        <v>4</v>
      </c>
      <c r="J315" s="21">
        <f>1-J316-J317-J318-J319</f>
        <v>-6.9830461448579795E-3</v>
      </c>
    </row>
    <row r="316" spans="7:10" hidden="1" x14ac:dyDescent="0.35">
      <c r="G316">
        <v>69</v>
      </c>
      <c r="H316" t="s">
        <v>401</v>
      </c>
      <c r="I316" s="15" t="s">
        <v>84</v>
      </c>
      <c r="J316" s="21">
        <v>0.23634008857807901</v>
      </c>
    </row>
    <row r="317" spans="7:10" hidden="1" x14ac:dyDescent="0.35">
      <c r="G317">
        <v>69</v>
      </c>
      <c r="H317" t="s">
        <v>401</v>
      </c>
      <c r="I317" s="15" t="s">
        <v>92</v>
      </c>
      <c r="J317" s="21">
        <v>0.37294206025179699</v>
      </c>
    </row>
    <row r="318" spans="7:10" hidden="1" x14ac:dyDescent="0.35">
      <c r="G318">
        <v>69</v>
      </c>
      <c r="H318" t="s">
        <v>401</v>
      </c>
      <c r="I318" s="15" t="s">
        <v>105</v>
      </c>
      <c r="J318" s="21">
        <v>0.21893835448142901</v>
      </c>
    </row>
    <row r="319" spans="7:10" hidden="1" x14ac:dyDescent="0.35">
      <c r="G319">
        <v>69</v>
      </c>
      <c r="H319" t="s">
        <v>401</v>
      </c>
      <c r="I319" s="15" t="s">
        <v>116</v>
      </c>
      <c r="J319" s="21">
        <v>0.178762542833553</v>
      </c>
    </row>
    <row r="320" spans="7:10" hidden="1" x14ac:dyDescent="0.35">
      <c r="G320">
        <v>70</v>
      </c>
      <c r="H320" t="s">
        <v>358</v>
      </c>
      <c r="I320" s="15" t="s">
        <v>4</v>
      </c>
      <c r="J320" s="21">
        <f>1-J321-J322-J323</f>
        <v>2.1331582673990712E-3</v>
      </c>
    </row>
    <row r="321" spans="7:10" hidden="1" x14ac:dyDescent="0.35">
      <c r="G321">
        <v>70</v>
      </c>
      <c r="H321" t="s">
        <v>358</v>
      </c>
      <c r="I321" s="15" t="s">
        <v>399</v>
      </c>
      <c r="J321" s="21">
        <v>0.31071593280256199</v>
      </c>
    </row>
    <row r="322" spans="7:10" hidden="1" x14ac:dyDescent="0.35">
      <c r="G322">
        <v>70</v>
      </c>
      <c r="H322" t="s">
        <v>358</v>
      </c>
      <c r="I322" s="15" t="s">
        <v>400</v>
      </c>
      <c r="J322" s="21">
        <v>0.31645868059966098</v>
      </c>
    </row>
    <row r="323" spans="7:10" hidden="1" x14ac:dyDescent="0.35">
      <c r="G323">
        <v>70</v>
      </c>
      <c r="H323" t="s">
        <v>358</v>
      </c>
      <c r="I323" s="15" t="s">
        <v>401</v>
      </c>
      <c r="J323" s="21">
        <v>0.37069222833037802</v>
      </c>
    </row>
    <row r="324" spans="7:10" hidden="1" x14ac:dyDescent="0.35">
      <c r="G324">
        <v>71</v>
      </c>
      <c r="H324" t="s">
        <v>360</v>
      </c>
      <c r="I324" s="15" t="s">
        <v>4</v>
      </c>
      <c r="J324" s="21">
        <f>1-J325-J326-J327-J328-J329</f>
        <v>-7.100049193824981E-3</v>
      </c>
    </row>
    <row r="325" spans="7:10" hidden="1" x14ac:dyDescent="0.35">
      <c r="G325">
        <v>71</v>
      </c>
      <c r="H325" t="s">
        <v>360</v>
      </c>
      <c r="I325" s="15" t="s">
        <v>358</v>
      </c>
      <c r="J325" s="21">
        <v>0.24718564404143201</v>
      </c>
    </row>
    <row r="326" spans="7:10" hidden="1" x14ac:dyDescent="0.35">
      <c r="G326">
        <v>71</v>
      </c>
      <c r="H326" t="s">
        <v>360</v>
      </c>
      <c r="I326" s="15" t="s">
        <v>211</v>
      </c>
      <c r="J326" s="21">
        <v>0.17810230322745799</v>
      </c>
    </row>
    <row r="327" spans="7:10" hidden="1" x14ac:dyDescent="0.35">
      <c r="G327">
        <v>71</v>
      </c>
      <c r="H327" t="s">
        <v>360</v>
      </c>
      <c r="I327" s="15" t="s">
        <v>349</v>
      </c>
      <c r="J327" s="21">
        <v>0.21327856667124001</v>
      </c>
    </row>
    <row r="328" spans="7:10" hidden="1" x14ac:dyDescent="0.35">
      <c r="G328">
        <v>71</v>
      </c>
      <c r="H328" t="s">
        <v>360</v>
      </c>
      <c r="I328" s="15" t="s">
        <v>354</v>
      </c>
      <c r="J328" s="21">
        <v>0.21929570058849901</v>
      </c>
    </row>
    <row r="329" spans="7:10" hidden="1" x14ac:dyDescent="0.35">
      <c r="G329">
        <v>71</v>
      </c>
      <c r="H329" t="s">
        <v>360</v>
      </c>
      <c r="I329" s="15" t="s">
        <v>356</v>
      </c>
      <c r="J329" s="21">
        <v>0.149237834665196</v>
      </c>
    </row>
  </sheetData>
  <sheetProtection algorithmName="SHA-512" hashValue="vuL3suOkmLX3uBdsXcwupmg1RRvkjbLAjmHJLJFRMutoOHSz7MCbMOcB/ydSE/9yV6RpUfCua4Rn9B85q+CKAw==" saltValue="b17/M0G0KvOm7GJPkeNadQ==" spinCount="100000" sheet="1" selectLockedCells="1"/>
  <mergeCells count="18">
    <mergeCell ref="A9:B9"/>
    <mergeCell ref="A10:B10"/>
    <mergeCell ref="A182:B182"/>
    <mergeCell ref="C195:D195"/>
    <mergeCell ref="A128:B128"/>
    <mergeCell ref="A158:B158"/>
    <mergeCell ref="A2:B2"/>
    <mergeCell ref="A5:B5"/>
    <mergeCell ref="A6:B6"/>
    <mergeCell ref="A4:B4"/>
    <mergeCell ref="A3:B3"/>
    <mergeCell ref="A7:B7"/>
    <mergeCell ref="A11:B11"/>
    <mergeCell ref="A25:B25"/>
    <mergeCell ref="A62:B62"/>
    <mergeCell ref="A91:B91"/>
    <mergeCell ref="A90:B90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3 D15:D24 D48:D61 D64:D66 D75:D89 D93:D105 D107:D121 D123:D136 D138:D152 D157:D171 D179:D193 D154:D155 F175 F139 F106 F96 F83 D173:D176" unlockedFormula="1"/>
    <ignoredError sqref="D14 D42:D47 D27:D36 D38:D41 D74 D67:D69 D71:D73 D177:D178" formula="1" unlockedFormula="1"/>
    <ignoredError sqref="D37 D70 F177:F178 F67:F69 F71:F74 F39:F47 F28 F14" formula="1"/>
    <ignoredError sqref="F180 F142 F128:F129 F111 F101 F91:F92 F77 F52 F21 F16 F25:F26 F33 F37 F56 F62:F63 F115 F122 F132 F137 F146 F153 F156 F158:F159 F162 F166 F168 F172 F182:F183 F189" evalError="1" unlockedFormula="1"/>
    <ignoredError sqref="H343:I343 H1:I79 H80:I315 I316:I319" numberStoredAsText="1"/>
    <ignoredError sqref="F70" evalError="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ECBD39B22FB44192D5BE1155CBF337" ma:contentTypeVersion="3" ma:contentTypeDescription="Crie um novo documento." ma:contentTypeScope="" ma:versionID="f2eb9560498c27fc5a745b9973d7e955">
  <xsd:schema xmlns:xsd="http://www.w3.org/2001/XMLSchema" xmlns:xs="http://www.w3.org/2001/XMLSchema" xmlns:p="http://schemas.microsoft.com/office/2006/metadata/properties" xmlns:ns2="2e4dccb4-2f63-472a-96fe-d357f29242ac" targetNamespace="http://schemas.microsoft.com/office/2006/metadata/properties" ma:root="true" ma:fieldsID="46e9b4d8a208dd1955ec499f37b57e70" ns2:_="">
    <xsd:import namespace="2e4dccb4-2f63-472a-96fe-d357f29242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dccb4-2f63-472a-96fe-d357f2924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8D030-1789-4305-942D-635D09BA91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E3BC78-D1BD-4690-BEBC-FEC6A12CF02D}">
  <ds:schemaRefs>
    <ds:schemaRef ds:uri="http://schemas.microsoft.com/office/2006/metadata/properties"/>
    <ds:schemaRef ds:uri="http://schemas.microsoft.com/office/infopath/2007/PartnerControls"/>
    <ds:schemaRef ds:uri="3ce9c40f-9947-41d2-a013-e3732680fa55"/>
    <ds:schemaRef ds:uri="5964b3fa-576d-4d61-ada7-c46b8081b5ac"/>
  </ds:schemaRefs>
</ds:datastoreItem>
</file>

<file path=customXml/itemProps3.xml><?xml version="1.0" encoding="utf-8"?>
<ds:datastoreItem xmlns:ds="http://schemas.openxmlformats.org/officeDocument/2006/customXml" ds:itemID="{48181115-8B7A-4637-85E9-529CB3306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dccb4-2f63-472a-96fe-d357f2924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IGG</vt:lpstr>
    </vt:vector>
  </TitlesOfParts>
  <Manager/>
  <Company>TCU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Salvatore Palumbo</dc:creator>
  <cp:keywords/>
  <dc:description/>
  <cp:lastModifiedBy>Cláudio Silva da Cruz</cp:lastModifiedBy>
  <cp:revision/>
  <dcterms:created xsi:type="dcterms:W3CDTF">2019-07-05T22:08:18Z</dcterms:created>
  <dcterms:modified xsi:type="dcterms:W3CDTF">2023-12-07T16:58:48Z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0x0101000FECBD39B22FB44192D5BE1155CBF337</vt:lpwstr>
  </property>
  <property fmtid="{D5CDD505-2E9C-101B-9397-08002B2CF9AE}" pid="3" name="MediaServiceImageTags">
    <vt:lpwstr/>
  </property>
</Properties>
</file>